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ml.chartshapes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ml.chartshape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pivotTables/pivotTable10.xml" ContentType="application/vnd.openxmlformats-officedocument.spreadsheetml.pivotTable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drawings/drawing11.xml" ContentType="application/vnd.openxmlformats-officedocument.drawingml.chartshapes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2.xml" ContentType="application/vnd.openxmlformats-officedocument.drawingml.chartshapes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5" yWindow="-15" windowWidth="19200" windowHeight="11760" tabRatio="624"/>
  </bookViews>
  <sheets>
    <sheet name="7.1resumen" sheetId="8" r:id="rId1"/>
    <sheet name="7.2mensual_SISTEMA" sheetId="9" r:id="rId2"/>
    <sheet name="7.3mensual_TENSION" sheetId="10" r:id="rId3"/>
    <sheet name="7.4POR EMPRESA" sheetId="12" r:id="rId4"/>
  </sheets>
  <definedNames>
    <definedName name="_xlnm.Print_Area" localSheetId="0">'7.1resumen'!$A$1:$H$45</definedName>
    <definedName name="_xlnm.Print_Area" localSheetId="1">'7.2mensual_SISTEMA'!$A$1:$J$65,'7.2mensual_SISTEMA'!$A$67:$J$146</definedName>
    <definedName name="_xlnm.Print_Area" localSheetId="2">'7.3mensual_TENSION'!$A$1:$M$69</definedName>
    <definedName name="_xlnm.Print_Area" localSheetId="3">'7.4POR EMPRESA'!$A$1:$Q$80</definedName>
  </definedNames>
  <calcPr calcId="145621"/>
  <pivotCaches>
    <pivotCache cacheId="2049" r:id="rId5"/>
  </pivotCaches>
</workbook>
</file>

<file path=xl/calcChain.xml><?xml version="1.0" encoding="utf-8"?>
<calcChain xmlns="http://schemas.openxmlformats.org/spreadsheetml/2006/main">
  <c r="P11" i="12" l="1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Q11" i="12" s="1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Q10" i="12" s="1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B13" i="12"/>
  <c r="Q13" i="12" s="1"/>
  <c r="C13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P13" i="12"/>
  <c r="B14" i="12"/>
  <c r="C14" i="12"/>
  <c r="Q14" i="12" s="1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B15" i="12"/>
  <c r="C15" i="12"/>
  <c r="Q15" i="12" s="1"/>
  <c r="D15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B16" i="12"/>
  <c r="C16" i="12"/>
  <c r="Q16" i="12" s="1"/>
  <c r="D16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B17" i="12"/>
  <c r="C17" i="12"/>
  <c r="Q17" i="12" s="1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B18" i="12"/>
  <c r="C18" i="12"/>
  <c r="Q18" i="12" s="1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B19" i="12"/>
  <c r="C19" i="12"/>
  <c r="Q19" i="12" s="1"/>
  <c r="D19" i="12"/>
  <c r="E19" i="12"/>
  <c r="F19" i="12"/>
  <c r="G19" i="12"/>
  <c r="H19" i="12"/>
  <c r="I19" i="12"/>
  <c r="J19" i="12"/>
  <c r="K19" i="12"/>
  <c r="L19" i="12"/>
  <c r="M19" i="12"/>
  <c r="N19" i="12"/>
  <c r="O19" i="12"/>
  <c r="P19" i="12"/>
  <c r="B20" i="12"/>
  <c r="C20" i="12"/>
  <c r="Q20" i="12" s="1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C9" i="8" l="1"/>
  <c r="B9" i="8"/>
  <c r="C7" i="8"/>
  <c r="B7" i="8"/>
  <c r="P12" i="12" l="1"/>
  <c r="O12" i="12"/>
  <c r="N12" i="12"/>
  <c r="M12" i="12"/>
  <c r="P22" i="12"/>
  <c r="M22" i="12"/>
  <c r="Z49" i="12" s="1"/>
  <c r="J22" i="12"/>
  <c r="L12" i="12"/>
  <c r="K12" i="12"/>
  <c r="J12" i="12"/>
  <c r="I12" i="12"/>
  <c r="H12" i="12"/>
  <c r="G12" i="12"/>
  <c r="F12" i="12"/>
  <c r="L22" i="12"/>
  <c r="I22" i="12"/>
  <c r="T49" i="12" s="1"/>
  <c r="E12" i="12"/>
  <c r="D12" i="12"/>
  <c r="C12" i="12"/>
  <c r="B12" i="12"/>
  <c r="C67" i="10"/>
  <c r="B67" i="10"/>
  <c r="C66" i="10"/>
  <c r="B66" i="10"/>
  <c r="D66" i="10" s="1"/>
  <c r="C65" i="10"/>
  <c r="B65" i="10"/>
  <c r="C64" i="10"/>
  <c r="B64" i="10"/>
  <c r="C63" i="10"/>
  <c r="B63" i="10"/>
  <c r="C62" i="10"/>
  <c r="B62" i="10"/>
  <c r="D62" i="10" s="1"/>
  <c r="C61" i="10"/>
  <c r="B61" i="10"/>
  <c r="C60" i="10"/>
  <c r="B60" i="10"/>
  <c r="D60" i="10" s="1"/>
  <c r="C59" i="10"/>
  <c r="B59" i="10"/>
  <c r="C58" i="10"/>
  <c r="B58" i="10"/>
  <c r="C57" i="10"/>
  <c r="B57" i="10"/>
  <c r="C56" i="10"/>
  <c r="B56" i="10"/>
  <c r="D56" i="10" s="1"/>
  <c r="H20" i="10"/>
  <c r="H19" i="10"/>
  <c r="H18" i="10"/>
  <c r="H17" i="10"/>
  <c r="H16" i="10"/>
  <c r="H15" i="10"/>
  <c r="H14" i="10"/>
  <c r="I14" i="10" s="1"/>
  <c r="H13" i="10"/>
  <c r="H12" i="10"/>
  <c r="H11" i="10"/>
  <c r="I11" i="10"/>
  <c r="H10" i="10"/>
  <c r="H9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D20" i="10"/>
  <c r="C20" i="10"/>
  <c r="J20" i="10" s="1"/>
  <c r="B20" i="10"/>
  <c r="D19" i="10"/>
  <c r="C19" i="10"/>
  <c r="B19" i="10"/>
  <c r="E19" i="10" s="1"/>
  <c r="D18" i="10"/>
  <c r="C18" i="10"/>
  <c r="B18" i="10"/>
  <c r="D17" i="10"/>
  <c r="I17" i="10"/>
  <c r="C17" i="10"/>
  <c r="B17" i="10"/>
  <c r="D16" i="10"/>
  <c r="C16" i="10"/>
  <c r="J16" i="10" s="1"/>
  <c r="B16" i="10"/>
  <c r="D15" i="10"/>
  <c r="I15" i="10" s="1"/>
  <c r="C15" i="10"/>
  <c r="B15" i="10"/>
  <c r="D14" i="10"/>
  <c r="C14" i="10"/>
  <c r="B14" i="10"/>
  <c r="D13" i="10"/>
  <c r="C13" i="10"/>
  <c r="B13" i="10"/>
  <c r="K13" i="10" s="1"/>
  <c r="D12" i="10"/>
  <c r="C12" i="10"/>
  <c r="J12" i="10" s="1"/>
  <c r="B12" i="10"/>
  <c r="D11" i="10"/>
  <c r="C11" i="10"/>
  <c r="J11" i="10" s="1"/>
  <c r="B11" i="10"/>
  <c r="D10" i="10"/>
  <c r="C10" i="10"/>
  <c r="B10" i="10"/>
  <c r="D9" i="10"/>
  <c r="C9" i="10"/>
  <c r="B9" i="10"/>
  <c r="F124" i="9"/>
  <c r="E124" i="9"/>
  <c r="G124" i="9" s="1"/>
  <c r="F123" i="9"/>
  <c r="E123" i="9"/>
  <c r="F122" i="9"/>
  <c r="E122" i="9"/>
  <c r="H122" i="9" s="1"/>
  <c r="F121" i="9"/>
  <c r="E121" i="9"/>
  <c r="F120" i="9"/>
  <c r="E120" i="9"/>
  <c r="H120" i="9" s="1"/>
  <c r="F119" i="9"/>
  <c r="E119" i="9"/>
  <c r="F118" i="9"/>
  <c r="E118" i="9"/>
  <c r="H118" i="9" s="1"/>
  <c r="F117" i="9"/>
  <c r="E117" i="9"/>
  <c r="F116" i="9"/>
  <c r="E116" i="9"/>
  <c r="H116" i="9" s="1"/>
  <c r="F115" i="9"/>
  <c r="E115" i="9"/>
  <c r="F114" i="9"/>
  <c r="E114" i="9"/>
  <c r="G114" i="9" s="1"/>
  <c r="F113" i="9"/>
  <c r="E113" i="9"/>
  <c r="C124" i="9"/>
  <c r="B124" i="9"/>
  <c r="D124" i="9" s="1"/>
  <c r="C123" i="9"/>
  <c r="I123" i="9"/>
  <c r="B123" i="9"/>
  <c r="C122" i="9"/>
  <c r="D122" i="9" s="1"/>
  <c r="B122" i="9"/>
  <c r="C121" i="9"/>
  <c r="B121" i="9"/>
  <c r="H121" i="9" s="1"/>
  <c r="C120" i="9"/>
  <c r="D120" i="9" s="1"/>
  <c r="B120" i="9"/>
  <c r="C119" i="9"/>
  <c r="B119" i="9"/>
  <c r="C118" i="9"/>
  <c r="D118" i="9" s="1"/>
  <c r="B118" i="9"/>
  <c r="C117" i="9"/>
  <c r="I117" i="9" s="1"/>
  <c r="B117" i="9"/>
  <c r="C116" i="9"/>
  <c r="D116" i="9" s="1"/>
  <c r="B116" i="9"/>
  <c r="C115" i="9"/>
  <c r="B115" i="9"/>
  <c r="H115" i="9" s="1"/>
  <c r="C114" i="9"/>
  <c r="B114" i="9"/>
  <c r="C113" i="9"/>
  <c r="I113" i="9"/>
  <c r="B113" i="9"/>
  <c r="F82" i="9"/>
  <c r="E82" i="9"/>
  <c r="F81" i="9"/>
  <c r="E81" i="9"/>
  <c r="F80" i="9"/>
  <c r="G80" i="9" s="1"/>
  <c r="E80" i="9"/>
  <c r="F79" i="9"/>
  <c r="E79" i="9"/>
  <c r="F78" i="9"/>
  <c r="E78" i="9"/>
  <c r="F77" i="9"/>
  <c r="E77" i="9"/>
  <c r="F76" i="9"/>
  <c r="E76" i="9"/>
  <c r="F75" i="9"/>
  <c r="E75" i="9"/>
  <c r="F74" i="9"/>
  <c r="E74" i="9"/>
  <c r="F73" i="9"/>
  <c r="E73" i="9"/>
  <c r="F72" i="9"/>
  <c r="E72" i="9"/>
  <c r="F71" i="9"/>
  <c r="F83" i="9" s="1"/>
  <c r="O76" i="9" s="1"/>
  <c r="E71" i="9"/>
  <c r="C82" i="9"/>
  <c r="B82" i="9"/>
  <c r="C81" i="9"/>
  <c r="B81" i="9"/>
  <c r="H81" i="9" s="1"/>
  <c r="C80" i="9"/>
  <c r="B80" i="9"/>
  <c r="C79" i="9"/>
  <c r="B79" i="9"/>
  <c r="C78" i="9"/>
  <c r="B78" i="9"/>
  <c r="C77" i="9"/>
  <c r="B77" i="9"/>
  <c r="C76" i="9"/>
  <c r="B76" i="9"/>
  <c r="H76" i="9" s="1"/>
  <c r="C75" i="9"/>
  <c r="B75" i="9"/>
  <c r="C74" i="9"/>
  <c r="B74" i="9"/>
  <c r="D74" i="9" s="1"/>
  <c r="C73" i="9"/>
  <c r="B73" i="9"/>
  <c r="C72" i="9"/>
  <c r="B72" i="9"/>
  <c r="H72" i="9" s="1"/>
  <c r="C71" i="9"/>
  <c r="B71" i="9"/>
  <c r="C61" i="9"/>
  <c r="B61" i="9"/>
  <c r="C60" i="9"/>
  <c r="B60" i="9"/>
  <c r="C59" i="9"/>
  <c r="B59" i="9"/>
  <c r="C58" i="9"/>
  <c r="B58" i="9"/>
  <c r="C57" i="9"/>
  <c r="D57" i="9" s="1"/>
  <c r="B57" i="9"/>
  <c r="C56" i="9"/>
  <c r="B56" i="9"/>
  <c r="C55" i="9"/>
  <c r="D55" i="9" s="1"/>
  <c r="B55" i="9"/>
  <c r="C54" i="9"/>
  <c r="B54" i="9"/>
  <c r="D54" i="9" s="1"/>
  <c r="C53" i="9"/>
  <c r="D53" i="9" s="1"/>
  <c r="B53" i="9"/>
  <c r="C52" i="9"/>
  <c r="B52" i="9"/>
  <c r="C51" i="9"/>
  <c r="D51" i="9" s="1"/>
  <c r="B51" i="9"/>
  <c r="C50" i="9"/>
  <c r="B50" i="9"/>
  <c r="B62" i="9" s="1"/>
  <c r="F20" i="9"/>
  <c r="E20" i="9"/>
  <c r="F19" i="9"/>
  <c r="E19" i="9"/>
  <c r="G19" i="9" s="1"/>
  <c r="F18" i="9"/>
  <c r="E18" i="9"/>
  <c r="F17" i="9"/>
  <c r="E17" i="9"/>
  <c r="H17" i="9" s="1"/>
  <c r="F16" i="9"/>
  <c r="E16" i="9"/>
  <c r="F15" i="9"/>
  <c r="E15" i="9"/>
  <c r="G15" i="9" s="1"/>
  <c r="F14" i="9"/>
  <c r="E14" i="9"/>
  <c r="F13" i="9"/>
  <c r="E13" i="9"/>
  <c r="H13" i="9" s="1"/>
  <c r="F12" i="9"/>
  <c r="E12" i="9"/>
  <c r="F11" i="9"/>
  <c r="E11" i="9"/>
  <c r="F10" i="9"/>
  <c r="E10" i="9"/>
  <c r="G10" i="9"/>
  <c r="F9" i="9"/>
  <c r="G9" i="9" s="1"/>
  <c r="E9" i="9"/>
  <c r="C20" i="9"/>
  <c r="B20" i="9"/>
  <c r="D20" i="9" s="1"/>
  <c r="C19" i="9"/>
  <c r="I19" i="9" s="1"/>
  <c r="B19" i="9"/>
  <c r="C18" i="9"/>
  <c r="B18" i="9"/>
  <c r="D18" i="9" s="1"/>
  <c r="C17" i="9"/>
  <c r="I17" i="9" s="1"/>
  <c r="B17" i="9"/>
  <c r="C16" i="9"/>
  <c r="I16" i="9" s="1"/>
  <c r="B16" i="9"/>
  <c r="D16" i="9" s="1"/>
  <c r="C15" i="9"/>
  <c r="I15" i="9" s="1"/>
  <c r="B15" i="9"/>
  <c r="C14" i="9"/>
  <c r="I14" i="9" s="1"/>
  <c r="B14" i="9"/>
  <c r="D14" i="9" s="1"/>
  <c r="C13" i="9"/>
  <c r="D13" i="9" s="1"/>
  <c r="B13" i="9"/>
  <c r="C12" i="9"/>
  <c r="B12" i="9"/>
  <c r="C11" i="9"/>
  <c r="B11" i="9"/>
  <c r="C10" i="9"/>
  <c r="I10" i="9" s="1"/>
  <c r="B10" i="9"/>
  <c r="H10" i="9"/>
  <c r="C9" i="9"/>
  <c r="B9" i="9"/>
  <c r="C41" i="8"/>
  <c r="B41" i="8"/>
  <c r="C39" i="8"/>
  <c r="B39" i="8"/>
  <c r="C37" i="8"/>
  <c r="B37" i="8"/>
  <c r="C35" i="8"/>
  <c r="D35" i="8" s="1"/>
  <c r="K35" i="8" s="1"/>
  <c r="B35" i="8"/>
  <c r="C25" i="8"/>
  <c r="B25" i="8"/>
  <c r="C23" i="8"/>
  <c r="D23" i="8" s="1"/>
  <c r="B23" i="8"/>
  <c r="C21" i="8"/>
  <c r="B21" i="8"/>
  <c r="D21" i="8" s="1"/>
  <c r="C19" i="8"/>
  <c r="B19" i="8"/>
  <c r="D7" i="8"/>
  <c r="J9" i="8" s="1"/>
  <c r="D9" i="8"/>
  <c r="K9" i="8" s="1"/>
  <c r="D21" i="10"/>
  <c r="O26" i="10" s="1"/>
  <c r="I12" i="10"/>
  <c r="I13" i="10"/>
  <c r="K14" i="10"/>
  <c r="K15" i="10"/>
  <c r="I16" i="10"/>
  <c r="K16" i="10"/>
  <c r="J17" i="10"/>
  <c r="K17" i="10"/>
  <c r="J18" i="10"/>
  <c r="I19" i="10"/>
  <c r="J19" i="10"/>
  <c r="K9" i="10"/>
  <c r="K10" i="10"/>
  <c r="G16" i="10"/>
  <c r="B11" i="8"/>
  <c r="C11" i="8"/>
  <c r="D10" i="9"/>
  <c r="H11" i="9"/>
  <c r="G12" i="9"/>
  <c r="G14" i="9"/>
  <c r="G16" i="9"/>
  <c r="I18" i="9"/>
  <c r="I20" i="9"/>
  <c r="F21" i="9"/>
  <c r="O18" i="9" s="1"/>
  <c r="D52" i="9"/>
  <c r="D58" i="9"/>
  <c r="D60" i="9"/>
  <c r="I72" i="9"/>
  <c r="D73" i="9"/>
  <c r="D78" i="9"/>
  <c r="D82" i="9"/>
  <c r="G113" i="9"/>
  <c r="H113" i="9"/>
  <c r="I114" i="9"/>
  <c r="G115" i="9"/>
  <c r="I115" i="9"/>
  <c r="D117" i="9"/>
  <c r="G117" i="9"/>
  <c r="H117" i="9"/>
  <c r="I118" i="9"/>
  <c r="G119" i="9"/>
  <c r="I119" i="9"/>
  <c r="I120" i="9"/>
  <c r="G121" i="9"/>
  <c r="D123" i="9"/>
  <c r="G123" i="9"/>
  <c r="H123" i="9"/>
  <c r="J123" i="9" s="1"/>
  <c r="I124" i="9"/>
  <c r="F125" i="9"/>
  <c r="O117" i="9" s="1"/>
  <c r="D57" i="10"/>
  <c r="D59" i="10"/>
  <c r="D65" i="10"/>
  <c r="D67" i="10"/>
  <c r="I79" i="9"/>
  <c r="I74" i="9"/>
  <c r="I78" i="9"/>
  <c r="D76" i="9"/>
  <c r="H79" i="9"/>
  <c r="I76" i="9"/>
  <c r="G76" i="9"/>
  <c r="G72" i="9"/>
  <c r="G78" i="9"/>
  <c r="H78" i="9"/>
  <c r="H71" i="9"/>
  <c r="H82" i="9"/>
  <c r="G74" i="9"/>
  <c r="H80" i="9"/>
  <c r="D80" i="9"/>
  <c r="I9" i="10"/>
  <c r="G9" i="10"/>
  <c r="K20" i="10"/>
  <c r="B21" i="10"/>
  <c r="I121" i="9"/>
  <c r="G18" i="9"/>
  <c r="H9" i="9"/>
  <c r="D19" i="9" l="1"/>
  <c r="H15" i="9"/>
  <c r="L17" i="10"/>
  <c r="I9" i="9"/>
  <c r="J9" i="9" s="1"/>
  <c r="D17" i="9"/>
  <c r="D59" i="9"/>
  <c r="D61" i="9"/>
  <c r="C21" i="10"/>
  <c r="I10" i="10"/>
  <c r="E12" i="10"/>
  <c r="D63" i="10"/>
  <c r="J17" i="9"/>
  <c r="D37" i="8"/>
  <c r="I11" i="9"/>
  <c r="J11" i="9" s="1"/>
  <c r="I13" i="9"/>
  <c r="J13" i="9" s="1"/>
  <c r="D71" i="9"/>
  <c r="D77" i="9"/>
  <c r="D81" i="9"/>
  <c r="I73" i="9"/>
  <c r="I77" i="9"/>
  <c r="G81" i="9"/>
  <c r="J113" i="9"/>
  <c r="J115" i="9"/>
  <c r="K11" i="10"/>
  <c r="L11" i="10" s="1"/>
  <c r="I18" i="10"/>
  <c r="B68" i="10"/>
  <c r="J78" i="9"/>
  <c r="D19" i="8"/>
  <c r="J10" i="9"/>
  <c r="D12" i="9"/>
  <c r="G20" i="9"/>
  <c r="J72" i="9"/>
  <c r="J76" i="9"/>
  <c r="E14" i="10"/>
  <c r="E17" i="10"/>
  <c r="E18" i="10"/>
  <c r="J71" i="9"/>
  <c r="J118" i="9"/>
  <c r="E9" i="10"/>
  <c r="H74" i="9"/>
  <c r="J74" i="9" s="1"/>
  <c r="I116" i="9"/>
  <c r="D115" i="9"/>
  <c r="H19" i="9"/>
  <c r="J19" i="9" s="1"/>
  <c r="G18" i="10"/>
  <c r="C21" i="9"/>
  <c r="N18" i="9" s="1"/>
  <c r="B21" i="9"/>
  <c r="H12" i="9"/>
  <c r="J12" i="9" s="1"/>
  <c r="H14" i="9"/>
  <c r="J14" i="9" s="1"/>
  <c r="D50" i="9"/>
  <c r="D56" i="9"/>
  <c r="D119" i="9"/>
  <c r="J121" i="9"/>
  <c r="E11" i="10"/>
  <c r="E13" i="10"/>
  <c r="E16" i="10"/>
  <c r="G19" i="10"/>
  <c r="K12" i="10"/>
  <c r="L12" i="10" s="1"/>
  <c r="G20" i="10"/>
  <c r="D64" i="10"/>
  <c r="N22" i="12"/>
  <c r="AA49" i="12" s="1"/>
  <c r="AD49" i="12" s="1"/>
  <c r="J116" i="9"/>
  <c r="I71" i="9"/>
  <c r="G122" i="9"/>
  <c r="I81" i="9"/>
  <c r="G17" i="9"/>
  <c r="G10" i="10"/>
  <c r="K18" i="10"/>
  <c r="L18" i="10" s="1"/>
  <c r="C27" i="8"/>
  <c r="K23" i="8" s="1"/>
  <c r="C43" i="8"/>
  <c r="H16" i="9"/>
  <c r="J16" i="9" s="1"/>
  <c r="H18" i="9"/>
  <c r="J18" i="9" s="1"/>
  <c r="C62" i="9"/>
  <c r="I82" i="9"/>
  <c r="J82" i="9" s="1"/>
  <c r="H114" i="9"/>
  <c r="J114" i="9" s="1"/>
  <c r="J117" i="9"/>
  <c r="E15" i="10"/>
  <c r="G13" i="10"/>
  <c r="G17" i="10"/>
  <c r="I20" i="10"/>
  <c r="L20" i="10" s="1"/>
  <c r="Q12" i="12"/>
  <c r="B22" i="12"/>
  <c r="C22" i="12"/>
  <c r="O22" i="12"/>
  <c r="O23" i="12" s="1"/>
  <c r="L19" i="10"/>
  <c r="J120" i="9"/>
  <c r="K19" i="10"/>
  <c r="J9" i="10"/>
  <c r="L9" i="10" s="1"/>
  <c r="J79" i="9"/>
  <c r="G12" i="10"/>
  <c r="I12" i="9"/>
  <c r="D9" i="9"/>
  <c r="J15" i="9"/>
  <c r="I75" i="9"/>
  <c r="D79" i="9"/>
  <c r="J81" i="9"/>
  <c r="G71" i="9"/>
  <c r="H73" i="9"/>
  <c r="J73" i="9" s="1"/>
  <c r="G75" i="9"/>
  <c r="G77" i="9"/>
  <c r="G79" i="9"/>
  <c r="D113" i="9"/>
  <c r="E10" i="10"/>
  <c r="G15" i="10"/>
  <c r="E20" i="10"/>
  <c r="C68" i="10"/>
  <c r="Q57" i="10" s="1"/>
  <c r="D22" i="12"/>
  <c r="E22" i="12"/>
  <c r="E23" i="12" s="1"/>
  <c r="T45" i="12" s="1"/>
  <c r="H22" i="12"/>
  <c r="U49" i="12" s="1"/>
  <c r="G22" i="12"/>
  <c r="V49" i="12" s="1"/>
  <c r="K22" i="12"/>
  <c r="J23" i="12" s="1"/>
  <c r="Z44" i="12" s="1"/>
  <c r="F22" i="12"/>
  <c r="W49" i="12" s="1"/>
  <c r="M23" i="12"/>
  <c r="P57" i="10"/>
  <c r="D61" i="10"/>
  <c r="D58" i="10"/>
  <c r="D68" i="10" s="1"/>
  <c r="L16" i="10"/>
  <c r="G11" i="10"/>
  <c r="P26" i="10"/>
  <c r="F21" i="10"/>
  <c r="J10" i="10"/>
  <c r="J14" i="10"/>
  <c r="L14" i="10" s="1"/>
  <c r="J13" i="10"/>
  <c r="L13" i="10" s="1"/>
  <c r="G14" i="10"/>
  <c r="J15" i="10"/>
  <c r="L15" i="10" s="1"/>
  <c r="H21" i="10"/>
  <c r="E125" i="9"/>
  <c r="C125" i="9"/>
  <c r="H124" i="9"/>
  <c r="J124" i="9" s="1"/>
  <c r="G120" i="9"/>
  <c r="H119" i="9"/>
  <c r="J119" i="9" s="1"/>
  <c r="G118" i="9"/>
  <c r="G116" i="9"/>
  <c r="D114" i="9"/>
  <c r="B125" i="9"/>
  <c r="I122" i="9"/>
  <c r="I125" i="9" s="1"/>
  <c r="D121" i="9"/>
  <c r="B83" i="9"/>
  <c r="G73" i="9"/>
  <c r="G83" i="9" s="1"/>
  <c r="F84" i="9" s="1"/>
  <c r="C83" i="9"/>
  <c r="D75" i="9"/>
  <c r="D72" i="9"/>
  <c r="E83" i="9"/>
  <c r="H77" i="9"/>
  <c r="G82" i="9"/>
  <c r="I80" i="9"/>
  <c r="H75" i="9"/>
  <c r="J75" i="9" s="1"/>
  <c r="N19" i="9"/>
  <c r="N20" i="9" s="1"/>
  <c r="G11" i="9"/>
  <c r="H20" i="9"/>
  <c r="J20" i="9" s="1"/>
  <c r="G13" i="9"/>
  <c r="D11" i="9"/>
  <c r="D15" i="9"/>
  <c r="E21" i="9"/>
  <c r="D41" i="8"/>
  <c r="K38" i="8" s="1"/>
  <c r="B43" i="8"/>
  <c r="D25" i="8"/>
  <c r="D27" i="8" s="1"/>
  <c r="D22" i="8" s="1"/>
  <c r="K36" i="8"/>
  <c r="D39" i="8"/>
  <c r="D43" i="8" s="1"/>
  <c r="B27" i="8"/>
  <c r="L9" i="8"/>
  <c r="K10" i="8" s="1"/>
  <c r="D11" i="8"/>
  <c r="D21" i="9" l="1"/>
  <c r="B22" i="9" s="1"/>
  <c r="H21" i="9"/>
  <c r="I83" i="9"/>
  <c r="O93" i="9" s="1"/>
  <c r="G21" i="10"/>
  <c r="K21" i="10"/>
  <c r="Q26" i="10" s="1"/>
  <c r="Q28" i="10" s="1"/>
  <c r="E21" i="10"/>
  <c r="B22" i="10" s="1"/>
  <c r="J77" i="9"/>
  <c r="I21" i="9"/>
  <c r="Z50" i="12"/>
  <c r="AA50" i="12"/>
  <c r="F23" i="12"/>
  <c r="S26" i="12" s="1"/>
  <c r="J21" i="9"/>
  <c r="I22" i="9" s="1"/>
  <c r="D83" i="9"/>
  <c r="G125" i="9"/>
  <c r="E126" i="9" s="1"/>
  <c r="G21" i="9"/>
  <c r="F22" i="9" s="1"/>
  <c r="I21" i="10"/>
  <c r="B23" i="12"/>
  <c r="D125" i="9"/>
  <c r="B126" i="9" s="1"/>
  <c r="D62" i="9"/>
  <c r="B63" i="9" s="1"/>
  <c r="Z46" i="12"/>
  <c r="X49" i="12"/>
  <c r="W50" i="12" s="1"/>
  <c r="S25" i="12"/>
  <c r="Q22" i="12"/>
  <c r="B69" i="10"/>
  <c r="C69" i="10"/>
  <c r="R57" i="10"/>
  <c r="Q58" i="10" s="1"/>
  <c r="J21" i="10"/>
  <c r="O21" i="10"/>
  <c r="D22" i="10"/>
  <c r="F22" i="10"/>
  <c r="C22" i="10"/>
  <c r="P28" i="10"/>
  <c r="R26" i="10"/>
  <c r="O23" i="10" s="1"/>
  <c r="O27" i="10"/>
  <c r="L10" i="10"/>
  <c r="L21" i="10" s="1"/>
  <c r="K22" i="10" s="1"/>
  <c r="F126" i="9"/>
  <c r="P116" i="9"/>
  <c r="H125" i="9"/>
  <c r="J122" i="9"/>
  <c r="J125" i="9" s="1"/>
  <c r="O116" i="9"/>
  <c r="P117" i="9"/>
  <c r="C126" i="9"/>
  <c r="H83" i="9"/>
  <c r="C84" i="9"/>
  <c r="N76" i="9"/>
  <c r="J80" i="9"/>
  <c r="E84" i="9"/>
  <c r="O75" i="9"/>
  <c r="B84" i="9"/>
  <c r="N75" i="9"/>
  <c r="N22" i="9"/>
  <c r="Q102" i="9"/>
  <c r="C22" i="9"/>
  <c r="O19" i="9"/>
  <c r="N23" i="9"/>
  <c r="Q103" i="9"/>
  <c r="D36" i="8"/>
  <c r="D42" i="8"/>
  <c r="D38" i="8"/>
  <c r="C44" i="8"/>
  <c r="B44" i="8"/>
  <c r="D40" i="8"/>
  <c r="K37" i="8"/>
  <c r="C28" i="8"/>
  <c r="D20" i="8"/>
  <c r="D24" i="8"/>
  <c r="J23" i="8"/>
  <c r="B28" i="8"/>
  <c r="D26" i="8"/>
  <c r="J10" i="8"/>
  <c r="C12" i="8"/>
  <c r="B12" i="8"/>
  <c r="D10" i="8"/>
  <c r="D8" i="8"/>
  <c r="T46" i="12" l="1"/>
  <c r="J83" i="9"/>
  <c r="I84" i="9" s="1"/>
  <c r="G22" i="9"/>
  <c r="H22" i="9"/>
  <c r="E22" i="9"/>
  <c r="D22" i="9"/>
  <c r="P58" i="10"/>
  <c r="Q23" i="12"/>
  <c r="F24" i="12" s="1"/>
  <c r="C63" i="9"/>
  <c r="S24" i="12"/>
  <c r="T23" i="12"/>
  <c r="S23" i="12"/>
  <c r="T44" i="12"/>
  <c r="T47" i="12" s="1"/>
  <c r="Z47" i="12"/>
  <c r="AA44" i="12" s="1"/>
  <c r="U50" i="12"/>
  <c r="T50" i="12"/>
  <c r="V50" i="12"/>
  <c r="R27" i="10"/>
  <c r="O28" i="10"/>
  <c r="Q23" i="10"/>
  <c r="J22" i="10"/>
  <c r="H22" i="10"/>
  <c r="G22" i="10"/>
  <c r="P23" i="10"/>
  <c r="I22" i="10"/>
  <c r="I126" i="9"/>
  <c r="D126" i="9"/>
  <c r="G126" i="9"/>
  <c r="H126" i="9"/>
  <c r="P118" i="9"/>
  <c r="R116" i="9" s="1"/>
  <c r="O118" i="9"/>
  <c r="N93" i="9"/>
  <c r="H84" i="9"/>
  <c r="P75" i="9"/>
  <c r="Q75" i="9" s="1"/>
  <c r="N77" i="9"/>
  <c r="N81" i="9" s="1"/>
  <c r="P76" i="9"/>
  <c r="R76" i="9" s="1"/>
  <c r="O77" i="9"/>
  <c r="O81" i="9" s="1"/>
  <c r="O20" i="9"/>
  <c r="K39" i="8"/>
  <c r="L23" i="8"/>
  <c r="K22" i="8" s="1"/>
  <c r="O24" i="12" l="1"/>
  <c r="B24" i="12"/>
  <c r="Q76" i="9"/>
  <c r="N80" i="9"/>
  <c r="R117" i="9"/>
  <c r="M24" i="12"/>
  <c r="J24" i="12"/>
  <c r="R75" i="9"/>
  <c r="E24" i="12"/>
  <c r="AA46" i="12"/>
  <c r="U44" i="12"/>
  <c r="U45" i="12"/>
  <c r="U46" i="12"/>
  <c r="R28" i="10"/>
  <c r="O29" i="10" s="1"/>
  <c r="Q117" i="9"/>
  <c r="Q118" i="9"/>
  <c r="O119" i="9" s="1"/>
  <c r="P119" i="9"/>
  <c r="Q116" i="9"/>
  <c r="O80" i="9"/>
  <c r="P77" i="9"/>
  <c r="P93" i="9"/>
  <c r="O94" i="9" s="1"/>
  <c r="O22" i="9"/>
  <c r="R102" i="9"/>
  <c r="P20" i="9"/>
  <c r="R103" i="9"/>
  <c r="O23" i="9"/>
  <c r="L39" i="8"/>
  <c r="L38" i="8"/>
  <c r="L35" i="8"/>
  <c r="L36" i="8"/>
  <c r="L37" i="8"/>
  <c r="J22" i="8"/>
  <c r="O33" i="10" l="1"/>
  <c r="O31" i="10"/>
  <c r="Q31" i="10"/>
  <c r="P31" i="10"/>
  <c r="Q29" i="10"/>
  <c r="Q33" i="10"/>
  <c r="P33" i="10"/>
  <c r="O32" i="10"/>
  <c r="P29" i="10"/>
  <c r="N94" i="9"/>
</calcChain>
</file>

<file path=xl/sharedStrings.xml><?xml version="1.0" encoding="utf-8"?>
<sst xmlns="http://schemas.openxmlformats.org/spreadsheetml/2006/main" count="586" uniqueCount="121">
  <si>
    <t>USO PROPIO</t>
  </si>
  <si>
    <t>MT</t>
  </si>
  <si>
    <t>SEIN</t>
  </si>
  <si>
    <t>SA</t>
  </si>
  <si>
    <t>MERCADO ELÉCTRICO</t>
  </si>
  <si>
    <t>AT</t>
  </si>
  <si>
    <t>MAT</t>
  </si>
  <si>
    <t>BT</t>
  </si>
  <si>
    <t>Primaria</t>
  </si>
  <si>
    <t>Secundaria</t>
  </si>
  <si>
    <t>DISTRIBUCIÓN</t>
  </si>
  <si>
    <t>TOTAL</t>
  </si>
  <si>
    <t>SS AA</t>
  </si>
  <si>
    <t>MES</t>
  </si>
  <si>
    <t>Transmisión y distribución</t>
  </si>
  <si>
    <t>Subsistema de distribución primaria</t>
  </si>
  <si>
    <t>Subsistema de distribución secundaria</t>
  </si>
  <si>
    <t>Nivel de tensión</t>
  </si>
  <si>
    <t>Sistema eléctrico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</si>
  <si>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</si>
  <si>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</si>
  <si>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</si>
  <si>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</si>
  <si>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</si>
  <si>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</si>
  <si>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</si>
  <si>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</si>
  <si>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</si>
  <si>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</si>
  <si>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</si>
  <si>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</si>
  <si>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Distribución</t>
  </si>
  <si>
    <t>Subtotal</t>
  </si>
  <si>
    <t>TRANSMISIÓN</t>
  </si>
  <si>
    <t>Sistema</t>
  </si>
  <si>
    <t>Transmisión</t>
  </si>
  <si>
    <t>TOTAL DE PÉRDIDAS</t>
  </si>
  <si>
    <t xml:space="preserve"> Transmisión</t>
  </si>
  <si>
    <t>Subtransmisión</t>
  </si>
  <si>
    <t>Total Subtransmisión</t>
  </si>
  <si>
    <t>TOTAL DE PÉRDIDAS EN EL MERCADO ELÉCTRICO</t>
  </si>
  <si>
    <t>TOTAL DE PÉRDIDAS POR NIVEL DE TENSIÓN</t>
  </si>
  <si>
    <t>*  Contiene las pérdidas en líneas de transmisión secundaria (niveles de tensión AT y MAT) de las empresas de transmisión,asumidas dentro del balance de energía que presentan a la DGE.</t>
  </si>
  <si>
    <t>GENERADORA</t>
  </si>
  <si>
    <t>TRANSMISORA</t>
  </si>
  <si>
    <t>DISTRIBUIDORA</t>
  </si>
  <si>
    <t>Total</t>
  </si>
  <si>
    <t>Mes</t>
  </si>
  <si>
    <t>Pérdidas por sistema eléctrico</t>
  </si>
  <si>
    <t>SubTransmisión</t>
  </si>
  <si>
    <t>Total uso propio</t>
  </si>
  <si>
    <t>Total mercado eléctrico</t>
  </si>
  <si>
    <t>Uso propio</t>
  </si>
  <si>
    <t>Mercado eléctrico</t>
  </si>
  <si>
    <t>Total                   SS AA</t>
  </si>
  <si>
    <t>Total                SEIN</t>
  </si>
  <si>
    <t>Total de pérdidas por subsistema</t>
  </si>
  <si>
    <t>Transmisión secundaria</t>
  </si>
  <si>
    <t>Transmisión principal</t>
  </si>
  <si>
    <t>Subsistema</t>
  </si>
  <si>
    <t>Tipo de empresa</t>
  </si>
  <si>
    <t>Servicio</t>
  </si>
  <si>
    <t>GENERADORA*</t>
  </si>
  <si>
    <t>SISTEMA ELÉCTRICO DE DISTRIBUCIÓN</t>
  </si>
  <si>
    <t>b. Pérdidas de energía eléctrica según el nivel de tensión y tipo de sistema (GW.h)</t>
  </si>
  <si>
    <t>a. Pérdidas de energía eléctrica según el sistema eléctrico y tipo de sistema (GW.h)</t>
  </si>
  <si>
    <t>c.  Pérdidas de energía eléctrica según el nivel de tensión y sistema eléctrico (GW.h)</t>
  </si>
  <si>
    <t>SISTEMA DE TRANSMISIÓN DEL MERCADO ELÉCTRICO (POR SUBSISTEMAS)</t>
  </si>
  <si>
    <t xml:space="preserve">7.1.  PÉRDIDAS DE ENERGÍA ELÉCTRICA A NIVEL NACIONAL </t>
  </si>
  <si>
    <t>7.2  PÉRDIDAS MENSUALES POR TIPO DE SISTEMA</t>
  </si>
  <si>
    <t>7.2.1.  Pérdidas en el sistema eléctrico de transmisión por tipo de sistema (GW.h)</t>
  </si>
  <si>
    <t xml:space="preserve">7.2.1.1. Empresas Transmisoras, generadoras, distribuidoras del mercado eléctrico </t>
  </si>
  <si>
    <t>7.2.1.2.  Empresas generadoras para uso propio</t>
  </si>
  <si>
    <t>7.2.1.3.    Total de pérdidas en transmisión</t>
  </si>
  <si>
    <t>7.2.2.  Pérdidas en el sistema eléctrico de distribución por tipo de sistema (GW.h)</t>
  </si>
  <si>
    <t>7.3.   PÉRDIDAS MENSUALES POR NIVEL DE TENSIÓN (GW.h)</t>
  </si>
  <si>
    <t>7.3.1.   Pérdidas en el sistema eléctrico de transmisión por nivel de tensión (GW.h)</t>
  </si>
  <si>
    <t>7.3.2.   Pérdidas en el sistema eléctrico de distribución por nivel de tensión (GW.h)</t>
  </si>
  <si>
    <t>7.4.  PÉRDIDAS MENSUALES POR TIPO DE EMPRESA Y SISTEMA (GW.h)</t>
  </si>
  <si>
    <t>Septiembre</t>
  </si>
  <si>
    <t xml:space="preserve">MT </t>
  </si>
  <si>
    <t xml:space="preserve">AT </t>
  </si>
  <si>
    <t>Tensión</t>
  </si>
  <si>
    <t>(Todas)</t>
  </si>
  <si>
    <t>Suma de Total</t>
  </si>
  <si>
    <t>Area2</t>
  </si>
  <si>
    <t>Total general</t>
  </si>
  <si>
    <t>Transm.</t>
  </si>
  <si>
    <t>Distrib.</t>
  </si>
  <si>
    <t xml:space="preserve">BT </t>
  </si>
  <si>
    <t>Tipo Emp</t>
  </si>
  <si>
    <t>Mercado Eléctrico</t>
  </si>
  <si>
    <t>Total SEIN</t>
  </si>
  <si>
    <t>Total SA</t>
  </si>
  <si>
    <t>Datos</t>
  </si>
  <si>
    <t>Suma de Ene</t>
  </si>
  <si>
    <t>Suma de Feb</t>
  </si>
  <si>
    <t>Suma de Mar</t>
  </si>
  <si>
    <t>Suma de Abr</t>
  </si>
  <si>
    <t>Suma de May</t>
  </si>
  <si>
    <t>Suma de Jun</t>
  </si>
  <si>
    <t>Suma de Jul</t>
  </si>
  <si>
    <t>Suma de Ago</t>
  </si>
  <si>
    <t>Suma de Sep</t>
  </si>
  <si>
    <t>Suma de Oct</t>
  </si>
  <si>
    <t>Suma de Nov</t>
  </si>
  <si>
    <t>Suma de Dic</t>
  </si>
  <si>
    <t>Uso Propio</t>
  </si>
  <si>
    <t>Transmisión y Distribución</t>
  </si>
  <si>
    <t>Distribución Primaria</t>
  </si>
  <si>
    <t>Distribución Secundaria</t>
  </si>
  <si>
    <t>Total Mercado Eléctrico</t>
  </si>
  <si>
    <t>Total Uso Propio</t>
  </si>
  <si>
    <t>Total Transmisión</t>
  </si>
  <si>
    <t>Total Transmisión y Distribución</t>
  </si>
  <si>
    <t>Tipo</t>
  </si>
  <si>
    <t>GEN</t>
  </si>
  <si>
    <t>TRA</t>
  </si>
  <si>
    <t>DIS</t>
  </si>
  <si>
    <t>AUT</t>
  </si>
  <si>
    <t>P:\DGE\dpe\DOC_DIFUSION\ANUARIOS\ANUARIO 2019\07. Capitulo 7 Perdidas 2019\[BD Pérdidas 2018.xlsx]Resumen_Dinamico'!$A$64:$T$81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</si>
</sst>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0.0"/>
    <numFmt numFmtId="167" formatCode="0.0%"/>
    <numFmt numFmtId="168" formatCode="_ * #,##0.000_ ;_ * \-#,##0.000_ ;_ * &quot;-&quot;??_ ;_ @_ "/>
    <numFmt numFmtId="169" formatCode="0.00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0"/>
      <name val="Arial"/>
      <family val="2"/>
    </font>
    <font>
      <sz val="10"/>
      <color rgb="FF9F9F9F"/>
      <name val="Arial"/>
      <family val="2"/>
    </font>
    <font>
      <b/>
      <sz val="10"/>
      <color rgb="FF9F9F9F"/>
      <name val="Arial"/>
      <family val="2"/>
    </font>
    <font>
      <sz val="8"/>
      <color rgb="FF9F9F9F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798AF"/>
        <bgColor indexed="64"/>
      </patternFill>
    </fill>
  </fills>
  <borders count="16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5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5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5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5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68">
    <xf numFmtId="0" fontId="0" fillId="0" borderId="0" xfId="0"/>
    <xf numFmtId="0" fontId="0" fillId="0" borderId="0" xfId="0" applyBorder="1"/>
    <xf numFmtId="2" fontId="0" fillId="0" borderId="0" xfId="0" applyNumberFormat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0" borderId="1" xfId="0" applyBorder="1"/>
    <xf numFmtId="164" fontId="0" fillId="0" borderId="2" xfId="0" applyNumberFormat="1" applyBorder="1"/>
    <xf numFmtId="0" fontId="0" fillId="0" borderId="0" xfId="0" applyBorder="1" applyAlignment="1">
      <alignment horizontal="centerContinuous" vertical="center" wrapText="1"/>
    </xf>
    <xf numFmtId="0" fontId="2" fillId="0" borderId="0" xfId="0" applyFont="1" applyBorder="1" applyAlignment="1">
      <alignment horizontal="center"/>
    </xf>
    <xf numFmtId="164" fontId="0" fillId="0" borderId="1" xfId="0" applyNumberFormat="1" applyBorder="1"/>
    <xf numFmtId="9" fontId="0" fillId="0" borderId="3" xfId="3" applyFont="1" applyBorder="1"/>
    <xf numFmtId="9" fontId="2" fillId="0" borderId="0" xfId="3" applyFont="1" applyBorder="1"/>
    <xf numFmtId="0" fontId="0" fillId="0" borderId="3" xfId="0" applyFill="1" applyBorder="1"/>
    <xf numFmtId="0" fontId="0" fillId="0" borderId="1" xfId="0" applyFill="1" applyBorder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0" fillId="0" borderId="4" xfId="0" applyFill="1" applyBorder="1"/>
    <xf numFmtId="164" fontId="2" fillId="0" borderId="4" xfId="0" applyNumberFormat="1" applyFont="1" applyBorder="1"/>
    <xf numFmtId="0" fontId="0" fillId="0" borderId="0" xfId="0" applyBorder="1" applyAlignment="1">
      <alignment horizontal="center" vertical="center" wrapText="1"/>
    </xf>
    <xf numFmtId="9" fontId="3" fillId="0" borderId="0" xfId="3" applyFont="1" applyBorder="1"/>
    <xf numFmtId="164" fontId="9" fillId="0" borderId="5" xfId="0" applyNumberFormat="1" applyFont="1" applyBorder="1"/>
    <xf numFmtId="9" fontId="2" fillId="0" borderId="6" xfId="3" applyFont="1" applyBorder="1"/>
    <xf numFmtId="164" fontId="2" fillId="0" borderId="5" xfId="0" applyNumberFormat="1" applyFont="1" applyBorder="1"/>
    <xf numFmtId="0" fontId="0" fillId="0" borderId="0" xfId="0" applyAlignment="1">
      <alignment vertical="center"/>
    </xf>
    <xf numFmtId="9" fontId="0" fillId="0" borderId="6" xfId="3" applyFont="1" applyBorder="1"/>
    <xf numFmtId="2" fontId="0" fillId="0" borderId="0" xfId="0" applyNumberFormat="1" applyBorder="1" applyAlignment="1">
      <alignment vertical="center"/>
    </xf>
    <xf numFmtId="0" fontId="10" fillId="0" borderId="0" xfId="0" applyFont="1"/>
    <xf numFmtId="4" fontId="0" fillId="0" borderId="0" xfId="0" applyNumberForma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3" fontId="15" fillId="2" borderId="0" xfId="2" applyNumberFormat="1" applyFont="1" applyFill="1" applyBorder="1"/>
    <xf numFmtId="0" fontId="15" fillId="0" borderId="0" xfId="0" applyFont="1" applyBorder="1"/>
    <xf numFmtId="0" fontId="15" fillId="0" borderId="0" xfId="0" applyFont="1"/>
    <xf numFmtId="164" fontId="15" fillId="0" borderId="0" xfId="0" applyNumberFormat="1" applyFont="1" applyBorder="1"/>
    <xf numFmtId="9" fontId="15" fillId="0" borderId="0" xfId="3" applyFont="1" applyBorder="1"/>
    <xf numFmtId="166" fontId="15" fillId="2" borderId="0" xfId="0" applyNumberFormat="1" applyFont="1" applyFill="1" applyBorder="1"/>
    <xf numFmtId="0" fontId="15" fillId="0" borderId="0" xfId="0" applyFont="1" applyBorder="1" applyAlignment="1">
      <alignment horizontal="center"/>
    </xf>
    <xf numFmtId="1" fontId="15" fillId="0" borderId="0" xfId="3" applyNumberFormat="1" applyFont="1" applyBorder="1"/>
    <xf numFmtId="9" fontId="15" fillId="0" borderId="0" xfId="3" applyNumberFormat="1" applyFont="1" applyBorder="1"/>
    <xf numFmtId="10" fontId="15" fillId="0" borderId="0" xfId="3" applyNumberFormat="1" applyFont="1" applyBorder="1"/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164" fontId="15" fillId="0" borderId="0" xfId="0" applyNumberFormat="1" applyFont="1" applyBorder="1" applyAlignment="1">
      <alignment vertical="center"/>
    </xf>
    <xf numFmtId="9" fontId="15" fillId="0" borderId="0" xfId="3" applyFont="1" applyBorder="1" applyAlignment="1">
      <alignment vertical="center"/>
    </xf>
    <xf numFmtId="43" fontId="15" fillId="0" borderId="0" xfId="0" applyNumberFormat="1" applyFont="1" applyBorder="1"/>
    <xf numFmtId="9" fontId="15" fillId="0" borderId="0" xfId="3" applyFont="1" applyBorder="1" applyAlignment="1">
      <alignment horizontal="center"/>
    </xf>
    <xf numFmtId="2" fontId="15" fillId="0" borderId="0" xfId="0" applyNumberFormat="1" applyFont="1" applyBorder="1"/>
    <xf numFmtId="167" fontId="15" fillId="0" borderId="0" xfId="3" applyNumberFormat="1" applyFont="1" applyBorder="1"/>
    <xf numFmtId="9" fontId="15" fillId="0" borderId="0" xfId="0" applyNumberFormat="1" applyFont="1" applyBorder="1"/>
    <xf numFmtId="0" fontId="16" fillId="0" borderId="0" xfId="0" applyFont="1" applyBorder="1"/>
    <xf numFmtId="0" fontId="17" fillId="0" borderId="0" xfId="0" applyFont="1" applyBorder="1"/>
    <xf numFmtId="4" fontId="15" fillId="0" borderId="0" xfId="0" applyNumberFormat="1" applyFont="1" applyBorder="1"/>
    <xf numFmtId="0" fontId="16" fillId="0" borderId="0" xfId="0" applyFont="1" applyFill="1" applyBorder="1"/>
    <xf numFmtId="1" fontId="15" fillId="0" borderId="0" xfId="0" applyNumberFormat="1" applyFont="1" applyBorder="1"/>
    <xf numFmtId="0" fontId="0" fillId="2" borderId="7" xfId="0" applyFill="1" applyBorder="1" applyAlignment="1">
      <alignment vertical="center"/>
    </xf>
    <xf numFmtId="2" fontId="0" fillId="2" borderId="8" xfId="0" applyNumberFormat="1" applyFill="1" applyBorder="1" applyAlignment="1">
      <alignment vertical="center"/>
    </xf>
    <xf numFmtId="2" fontId="0" fillId="2" borderId="0" xfId="0" applyNumberFormat="1" applyFill="1" applyBorder="1" applyAlignment="1">
      <alignment vertical="center"/>
    </xf>
    <xf numFmtId="2" fontId="0" fillId="2" borderId="9" xfId="0" applyNumberFormat="1" applyFill="1" applyBorder="1" applyAlignment="1">
      <alignment vertical="center"/>
    </xf>
    <xf numFmtId="2" fontId="0" fillId="2" borderId="10" xfId="0" applyNumberFormat="1" applyFill="1" applyBorder="1" applyAlignment="1">
      <alignment vertical="center"/>
    </xf>
    <xf numFmtId="2" fontId="0" fillId="2" borderId="11" xfId="0" applyNumberFormat="1" applyFill="1" applyBorder="1" applyAlignment="1">
      <alignment vertical="center"/>
    </xf>
    <xf numFmtId="2" fontId="0" fillId="2" borderId="12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2" fontId="0" fillId="2" borderId="14" xfId="0" applyNumberFormat="1" applyFill="1" applyBorder="1" applyAlignment="1">
      <alignment vertical="center"/>
    </xf>
    <xf numFmtId="2" fontId="0" fillId="2" borderId="15" xfId="0" applyNumberFormat="1" applyFill="1" applyBorder="1" applyAlignment="1">
      <alignment vertical="center"/>
    </xf>
    <xf numFmtId="2" fontId="0" fillId="2" borderId="16" xfId="0" applyNumberFormat="1" applyFill="1" applyBorder="1" applyAlignment="1">
      <alignment vertical="center"/>
    </xf>
    <xf numFmtId="2" fontId="0" fillId="2" borderId="17" xfId="0" applyNumberFormat="1" applyFill="1" applyBorder="1" applyAlignment="1">
      <alignment vertical="center"/>
    </xf>
    <xf numFmtId="2" fontId="0" fillId="2" borderId="18" xfId="0" applyNumberFormat="1" applyFill="1" applyBorder="1" applyAlignment="1">
      <alignment vertical="center"/>
    </xf>
    <xf numFmtId="2" fontId="0" fillId="2" borderId="19" xfId="0" applyNumberFormat="1" applyFill="1" applyBorder="1" applyAlignment="1">
      <alignment vertical="center"/>
    </xf>
    <xf numFmtId="2" fontId="0" fillId="2" borderId="20" xfId="0" applyNumberFormat="1" applyFill="1" applyBorder="1" applyAlignment="1">
      <alignment vertical="center"/>
    </xf>
    <xf numFmtId="2" fontId="0" fillId="2" borderId="21" xfId="0" applyNumberFormat="1" applyFill="1" applyBorder="1" applyAlignment="1">
      <alignment vertical="center"/>
    </xf>
    <xf numFmtId="2" fontId="0" fillId="2" borderId="22" xfId="0" applyNumberFormat="1" applyFill="1" applyBorder="1" applyAlignment="1">
      <alignment vertical="center"/>
    </xf>
    <xf numFmtId="2" fontId="0" fillId="2" borderId="23" xfId="0" applyNumberFormat="1" applyFill="1" applyBorder="1" applyAlignment="1">
      <alignment vertical="center"/>
    </xf>
    <xf numFmtId="4" fontId="0" fillId="2" borderId="24" xfId="0" applyNumberFormat="1" applyFill="1" applyBorder="1" applyAlignment="1">
      <alignment vertical="center"/>
    </xf>
    <xf numFmtId="2" fontId="9" fillId="2" borderId="20" xfId="0" applyNumberFormat="1" applyFont="1" applyFill="1" applyBorder="1" applyAlignment="1">
      <alignment horizontal="center" vertical="center"/>
    </xf>
    <xf numFmtId="4" fontId="5" fillId="2" borderId="24" xfId="0" applyNumberFormat="1" applyFont="1" applyFill="1" applyBorder="1" applyAlignment="1">
      <alignment vertical="center"/>
    </xf>
    <xf numFmtId="9" fontId="2" fillId="2" borderId="25" xfId="3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0" fillId="2" borderId="0" xfId="0" applyFill="1"/>
    <xf numFmtId="164" fontId="14" fillId="2" borderId="0" xfId="1" applyFont="1" applyFill="1"/>
    <xf numFmtId="164" fontId="14" fillId="2" borderId="0" xfId="1" applyFont="1" applyFill="1" applyBorder="1"/>
    <xf numFmtId="0" fontId="0" fillId="2" borderId="0" xfId="0" applyFill="1" applyBorder="1"/>
    <xf numFmtId="2" fontId="0" fillId="2" borderId="0" xfId="0" applyNumberFormat="1" applyFill="1"/>
    <xf numFmtId="167" fontId="14" fillId="2" borderId="0" xfId="3" applyNumberFormat="1" applyFont="1" applyFill="1"/>
    <xf numFmtId="10" fontId="14" fillId="2" borderId="0" xfId="3" applyNumberFormat="1" applyFont="1" applyFill="1"/>
    <xf numFmtId="0" fontId="4" fillId="2" borderId="0" xfId="0" applyFont="1" applyFill="1"/>
    <xf numFmtId="0" fontId="4" fillId="2" borderId="0" xfId="0" applyFont="1" applyFill="1" applyBorder="1"/>
    <xf numFmtId="0" fontId="5" fillId="2" borderId="0" xfId="0" applyFont="1" applyFill="1" applyBorder="1"/>
    <xf numFmtId="0" fontId="0" fillId="2" borderId="27" xfId="0" applyFill="1" applyBorder="1" applyAlignment="1">
      <alignment vertical="center"/>
    </xf>
    <xf numFmtId="164" fontId="14" fillId="2" borderId="28" xfId="1" applyFont="1" applyFill="1" applyBorder="1" applyAlignment="1">
      <alignment horizontal="center" vertical="center"/>
    </xf>
    <xf numFmtId="164" fontId="14" fillId="2" borderId="29" xfId="1" applyFont="1" applyFill="1" applyBorder="1" applyAlignment="1">
      <alignment horizontal="center" vertical="center"/>
    </xf>
    <xf numFmtId="164" fontId="0" fillId="2" borderId="30" xfId="0" applyNumberFormat="1" applyFill="1" applyBorder="1" applyAlignment="1">
      <alignment vertical="center"/>
    </xf>
    <xf numFmtId="164" fontId="0" fillId="2" borderId="8" xfId="0" applyNumberFormat="1" applyFill="1" applyBorder="1" applyAlignment="1">
      <alignment vertical="center"/>
    </xf>
    <xf numFmtId="164" fontId="0" fillId="2" borderId="31" xfId="0" applyNumberFormat="1" applyFill="1" applyBorder="1" applyAlignment="1">
      <alignment vertical="center"/>
    </xf>
    <xf numFmtId="164" fontId="0" fillId="2" borderId="32" xfId="0" applyNumberFormat="1" applyFill="1" applyBorder="1" applyAlignment="1">
      <alignment vertical="center"/>
    </xf>
    <xf numFmtId="164" fontId="0" fillId="2" borderId="33" xfId="0" applyNumberFormat="1" applyFill="1" applyBorder="1" applyAlignment="1">
      <alignment vertical="center"/>
    </xf>
    <xf numFmtId="164" fontId="3" fillId="2" borderId="34" xfId="0" applyNumberFormat="1" applyFont="1" applyFill="1" applyBorder="1" applyAlignment="1">
      <alignment vertical="center"/>
    </xf>
    <xf numFmtId="164" fontId="3" fillId="2" borderId="30" xfId="0" applyNumberFormat="1" applyFont="1" applyFill="1" applyBorder="1" applyAlignment="1">
      <alignment vertical="center"/>
    </xf>
    <xf numFmtId="164" fontId="2" fillId="2" borderId="35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0" fillId="2" borderId="36" xfId="0" applyNumberFormat="1" applyFill="1" applyBorder="1" applyAlignment="1">
      <alignment vertical="center"/>
    </xf>
    <xf numFmtId="164" fontId="0" fillId="2" borderId="0" xfId="0" applyNumberFormat="1" applyFill="1" applyBorder="1" applyAlignment="1">
      <alignment vertical="center"/>
    </xf>
    <xf numFmtId="164" fontId="0" fillId="2" borderId="37" xfId="0" applyNumberFormat="1" applyFill="1" applyBorder="1" applyAlignment="1">
      <alignment vertical="center"/>
    </xf>
    <xf numFmtId="164" fontId="0" fillId="2" borderId="38" xfId="0" applyNumberFormat="1" applyFill="1" applyBorder="1" applyAlignment="1">
      <alignment vertical="center"/>
    </xf>
    <xf numFmtId="164" fontId="3" fillId="2" borderId="39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164" fontId="0" fillId="2" borderId="40" xfId="0" applyNumberForma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4" fontId="2" fillId="2" borderId="41" xfId="0" applyNumberFormat="1" applyFont="1" applyFill="1" applyBorder="1" applyAlignment="1">
      <alignment vertical="center"/>
    </xf>
    <xf numFmtId="164" fontId="2" fillId="2" borderId="42" xfId="0" applyNumberFormat="1" applyFont="1" applyFill="1" applyBorder="1" applyAlignment="1">
      <alignment vertical="center"/>
    </xf>
    <xf numFmtId="164" fontId="2" fillId="2" borderId="43" xfId="0" applyNumberFormat="1" applyFont="1" applyFill="1" applyBorder="1" applyAlignment="1">
      <alignment vertical="center"/>
    </xf>
    <xf numFmtId="164" fontId="2" fillId="2" borderId="44" xfId="0" applyNumberFormat="1" applyFont="1" applyFill="1" applyBorder="1" applyAlignment="1">
      <alignment vertical="center"/>
    </xf>
    <xf numFmtId="164" fontId="2" fillId="2" borderId="45" xfId="0" applyNumberFormat="1" applyFont="1" applyFill="1" applyBorder="1" applyAlignment="1">
      <alignment vertical="center"/>
    </xf>
    <xf numFmtId="164" fontId="2" fillId="2" borderId="46" xfId="0" applyNumberFormat="1" applyFont="1" applyFill="1" applyBorder="1" applyAlignment="1">
      <alignment vertical="center"/>
    </xf>
    <xf numFmtId="164" fontId="2" fillId="2" borderId="47" xfId="0" applyNumberFormat="1" applyFont="1" applyFill="1" applyBorder="1" applyAlignment="1">
      <alignment vertical="center"/>
    </xf>
    <xf numFmtId="164" fontId="9" fillId="2" borderId="48" xfId="0" applyNumberFormat="1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9" fontId="14" fillId="2" borderId="49" xfId="3" applyFont="1" applyFill="1" applyBorder="1" applyAlignment="1">
      <alignment vertical="center"/>
    </xf>
    <xf numFmtId="9" fontId="14" fillId="2" borderId="50" xfId="3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9" fontId="14" fillId="2" borderId="51" xfId="3" applyFont="1" applyFill="1" applyBorder="1" applyAlignment="1">
      <alignment vertical="center"/>
    </xf>
    <xf numFmtId="9" fontId="2" fillId="2" borderId="52" xfId="3" applyFont="1" applyFill="1" applyBorder="1" applyAlignment="1">
      <alignment vertical="center"/>
    </xf>
    <xf numFmtId="9" fontId="2" fillId="2" borderId="53" xfId="3" applyFont="1" applyFill="1" applyBorder="1" applyAlignment="1">
      <alignment vertical="center"/>
    </xf>
    <xf numFmtId="9" fontId="3" fillId="2" borderId="54" xfId="3" applyFont="1" applyFill="1" applyBorder="1" applyAlignment="1">
      <alignment vertical="center"/>
    </xf>
    <xf numFmtId="9" fontId="3" fillId="2" borderId="49" xfId="3" applyFont="1" applyFill="1" applyBorder="1" applyAlignment="1">
      <alignment vertical="center"/>
    </xf>
    <xf numFmtId="9" fontId="3" fillId="2" borderId="55" xfId="3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165" fontId="0" fillId="2" borderId="0" xfId="0" applyNumberFormat="1" applyFill="1"/>
    <xf numFmtId="9" fontId="0" fillId="2" borderId="0" xfId="0" applyNumberFormat="1" applyFill="1"/>
    <xf numFmtId="164" fontId="0" fillId="2" borderId="57" xfId="0" applyNumberFormat="1" applyFill="1" applyBorder="1" applyAlignment="1">
      <alignment vertical="center"/>
    </xf>
    <xf numFmtId="164" fontId="2" fillId="2" borderId="58" xfId="0" applyNumberFormat="1" applyFont="1" applyFill="1" applyBorder="1" applyAlignment="1">
      <alignment vertical="center"/>
    </xf>
    <xf numFmtId="164" fontId="0" fillId="2" borderId="9" xfId="0" applyNumberFormat="1" applyFill="1" applyBorder="1" applyAlignment="1">
      <alignment vertical="center"/>
    </xf>
    <xf numFmtId="164" fontId="2" fillId="2" borderId="37" xfId="0" applyNumberFormat="1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164" fontId="2" fillId="2" borderId="20" xfId="0" applyNumberFormat="1" applyFont="1" applyFill="1" applyBorder="1" applyAlignment="1">
      <alignment vertical="center"/>
    </xf>
    <xf numFmtId="164" fontId="2" fillId="2" borderId="23" xfId="0" applyNumberFormat="1" applyFont="1" applyFill="1" applyBorder="1" applyAlignment="1">
      <alignment vertical="center"/>
    </xf>
    <xf numFmtId="164" fontId="9" fillId="2" borderId="32" xfId="0" applyNumberFormat="1" applyFont="1" applyFill="1" applyBorder="1" applyAlignment="1">
      <alignment vertical="center"/>
    </xf>
    <xf numFmtId="0" fontId="0" fillId="2" borderId="59" xfId="0" applyFill="1" applyBorder="1" applyAlignment="1">
      <alignment vertical="center"/>
    </xf>
    <xf numFmtId="9" fontId="2" fillId="2" borderId="25" xfId="3" applyFont="1" applyFill="1" applyBorder="1" applyAlignment="1">
      <alignment vertical="center"/>
    </xf>
    <xf numFmtId="9" fontId="2" fillId="2" borderId="51" xfId="3" applyFont="1" applyFill="1" applyBorder="1" applyAlignment="1">
      <alignment vertical="center"/>
    </xf>
    <xf numFmtId="0" fontId="0" fillId="2" borderId="52" xfId="0" applyFill="1" applyBorder="1" applyAlignment="1">
      <alignment vertical="center"/>
    </xf>
    <xf numFmtId="0" fontId="2" fillId="2" borderId="0" xfId="0" applyFont="1" applyFill="1" applyBorder="1"/>
    <xf numFmtId="0" fontId="0" fillId="2" borderId="0" xfId="0" applyFill="1" applyBorder="1" applyAlignment="1"/>
    <xf numFmtId="0" fontId="0" fillId="2" borderId="37" xfId="0" applyFill="1" applyBorder="1"/>
    <xf numFmtId="164" fontId="0" fillId="2" borderId="7" xfId="0" applyNumberFormat="1" applyFill="1" applyBorder="1"/>
    <xf numFmtId="164" fontId="0" fillId="2" borderId="0" xfId="0" applyNumberFormat="1" applyFill="1" applyBorder="1"/>
    <xf numFmtId="164" fontId="0" fillId="2" borderId="60" xfId="0" applyNumberFormat="1" applyFill="1" applyBorder="1"/>
    <xf numFmtId="164" fontId="0" fillId="2" borderId="9" xfId="0" applyNumberFormat="1" applyFill="1" applyBorder="1"/>
    <xf numFmtId="164" fontId="0" fillId="2" borderId="2" xfId="0" applyNumberFormat="1" applyFill="1" applyBorder="1"/>
    <xf numFmtId="164" fontId="0" fillId="2" borderId="61" xfId="0" applyNumberFormat="1" applyFill="1" applyBorder="1"/>
    <xf numFmtId="0" fontId="0" fillId="2" borderId="32" xfId="0" applyFill="1" applyBorder="1"/>
    <xf numFmtId="164" fontId="2" fillId="2" borderId="62" xfId="0" applyNumberFormat="1" applyFont="1" applyFill="1" applyBorder="1"/>
    <xf numFmtId="164" fontId="2" fillId="2" borderId="41" xfId="0" applyNumberFormat="1" applyFont="1" applyFill="1" applyBorder="1"/>
    <xf numFmtId="164" fontId="2" fillId="2" borderId="63" xfId="0" applyNumberFormat="1" applyFont="1" applyFill="1" applyBorder="1"/>
    <xf numFmtId="164" fontId="2" fillId="2" borderId="43" xfId="0" applyNumberFormat="1" applyFont="1" applyFill="1" applyBorder="1"/>
    <xf numFmtId="164" fontId="2" fillId="2" borderId="5" xfId="0" applyNumberFormat="1" applyFont="1" applyFill="1" applyBorder="1"/>
    <xf numFmtId="164" fontId="9" fillId="2" borderId="5" xfId="0" applyNumberFormat="1" applyFont="1" applyFill="1" applyBorder="1"/>
    <xf numFmtId="0" fontId="0" fillId="2" borderId="52" xfId="0" applyFill="1" applyBorder="1"/>
    <xf numFmtId="9" fontId="14" fillId="2" borderId="59" xfId="3" applyFont="1" applyFill="1" applyBorder="1"/>
    <xf numFmtId="9" fontId="14" fillId="2" borderId="49" xfId="3" applyFont="1" applyFill="1" applyBorder="1"/>
    <xf numFmtId="9" fontId="2" fillId="2" borderId="26" xfId="3" applyFont="1" applyFill="1" applyBorder="1"/>
    <xf numFmtId="9" fontId="2" fillId="2" borderId="51" xfId="3" applyFont="1" applyFill="1" applyBorder="1"/>
    <xf numFmtId="9" fontId="2" fillId="2" borderId="59" xfId="3" applyFont="1" applyFill="1" applyBorder="1"/>
    <xf numFmtId="9" fontId="2" fillId="2" borderId="6" xfId="3" applyFont="1" applyFill="1" applyBorder="1"/>
    <xf numFmtId="0" fontId="2" fillId="2" borderId="0" xfId="0" applyFont="1" applyFill="1" applyBorder="1" applyAlignment="1"/>
    <xf numFmtId="164" fontId="0" fillId="2" borderId="0" xfId="0" applyNumberForma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/>
    <xf numFmtId="164" fontId="0" fillId="2" borderId="1" xfId="0" applyNumberFormat="1" applyFill="1" applyBorder="1"/>
    <xf numFmtId="164" fontId="0" fillId="2" borderId="24" xfId="0" applyNumberFormat="1" applyFill="1" applyBorder="1"/>
    <xf numFmtId="164" fontId="0" fillId="2" borderId="64" xfId="0" applyNumberFormat="1" applyFill="1" applyBorder="1"/>
    <xf numFmtId="0" fontId="0" fillId="2" borderId="65" xfId="0" applyFill="1" applyBorder="1"/>
    <xf numFmtId="164" fontId="0" fillId="2" borderId="66" xfId="0" applyNumberFormat="1" applyFill="1" applyBorder="1"/>
    <xf numFmtId="164" fontId="0" fillId="2" borderId="67" xfId="0" applyNumberFormat="1" applyFill="1" applyBorder="1"/>
    <xf numFmtId="164" fontId="0" fillId="2" borderId="68" xfId="0" applyNumberFormat="1" applyFill="1" applyBorder="1"/>
    <xf numFmtId="164" fontId="0" fillId="2" borderId="69" xfId="0" applyNumberFormat="1" applyFill="1" applyBorder="1"/>
    <xf numFmtId="164" fontId="0" fillId="2" borderId="70" xfId="0" applyNumberFormat="1" applyFill="1" applyBorder="1"/>
    <xf numFmtId="164" fontId="0" fillId="2" borderId="71" xfId="0" applyNumberFormat="1" applyFill="1" applyBorder="1"/>
    <xf numFmtId="0" fontId="2" fillId="2" borderId="37" xfId="0" applyFont="1" applyFill="1" applyBorder="1"/>
    <xf numFmtId="164" fontId="2" fillId="2" borderId="1" xfId="0" applyNumberFormat="1" applyFont="1" applyFill="1" applyBorder="1"/>
    <xf numFmtId="164" fontId="2" fillId="2" borderId="0" xfId="0" applyNumberFormat="1" applyFont="1" applyFill="1" applyBorder="1"/>
    <xf numFmtId="164" fontId="2" fillId="2" borderId="60" xfId="0" applyNumberFormat="1" applyFont="1" applyFill="1" applyBorder="1"/>
    <xf numFmtId="164" fontId="2" fillId="2" borderId="36" xfId="0" applyNumberFormat="1" applyFont="1" applyFill="1" applyBorder="1"/>
    <xf numFmtId="164" fontId="2" fillId="2" borderId="2" xfId="0" applyNumberFormat="1" applyFont="1" applyFill="1" applyBorder="1"/>
    <xf numFmtId="164" fontId="9" fillId="2" borderId="2" xfId="0" applyNumberFormat="1" applyFont="1" applyFill="1" applyBorder="1"/>
    <xf numFmtId="9" fontId="14" fillId="2" borderId="3" xfId="3" applyFont="1" applyFill="1" applyBorder="1"/>
    <xf numFmtId="9" fontId="2" fillId="2" borderId="3" xfId="3" applyFont="1" applyFill="1" applyBorder="1"/>
    <xf numFmtId="0" fontId="0" fillId="2" borderId="37" xfId="0" applyFill="1" applyBorder="1" applyAlignment="1">
      <alignment vertical="center"/>
    </xf>
    <xf numFmtId="164" fontId="0" fillId="2" borderId="22" xfId="0" applyNumberFormat="1" applyFill="1" applyBorder="1" applyAlignment="1">
      <alignment vertical="center"/>
    </xf>
    <xf numFmtId="164" fontId="14" fillId="2" borderId="20" xfId="1" applyFont="1" applyFill="1" applyBorder="1" applyAlignment="1">
      <alignment vertical="center"/>
    </xf>
    <xf numFmtId="164" fontId="14" fillId="2" borderId="72" xfId="1" applyFont="1" applyFill="1" applyBorder="1" applyAlignment="1">
      <alignment vertical="center"/>
    </xf>
    <xf numFmtId="164" fontId="14" fillId="2" borderId="30" xfId="1" applyFont="1" applyFill="1" applyBorder="1" applyAlignment="1">
      <alignment vertical="center"/>
    </xf>
    <xf numFmtId="164" fontId="14" fillId="2" borderId="73" xfId="1" applyFont="1" applyFill="1" applyBorder="1" applyAlignment="1">
      <alignment vertical="center"/>
    </xf>
    <xf numFmtId="164" fontId="0" fillId="2" borderId="10" xfId="0" applyNumberFormat="1" applyFill="1" applyBorder="1" applyAlignment="1">
      <alignment vertical="center"/>
    </xf>
    <xf numFmtId="164" fontId="14" fillId="2" borderId="8" xfId="1" applyFont="1" applyFill="1" applyBorder="1" applyAlignment="1">
      <alignment vertical="center"/>
    </xf>
    <xf numFmtId="164" fontId="14" fillId="2" borderId="74" xfId="1" applyFont="1" applyFill="1" applyBorder="1" applyAlignment="1">
      <alignment vertical="center"/>
    </xf>
    <xf numFmtId="164" fontId="14" fillId="2" borderId="0" xfId="1" applyFont="1" applyFill="1" applyBorder="1" applyAlignment="1">
      <alignment vertical="center"/>
    </xf>
    <xf numFmtId="164" fontId="14" fillId="2" borderId="35" xfId="1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164" fontId="2" fillId="2" borderId="75" xfId="0" applyNumberFormat="1" applyFont="1" applyFill="1" applyBorder="1" applyAlignment="1">
      <alignment vertical="center"/>
    </xf>
    <xf numFmtId="164" fontId="2" fillId="2" borderId="76" xfId="0" applyNumberFormat="1" applyFont="1" applyFill="1" applyBorder="1" applyAlignment="1">
      <alignment vertical="center"/>
    </xf>
    <xf numFmtId="9" fontId="3" fillId="2" borderId="50" xfId="3" applyFont="1" applyFill="1" applyBorder="1" applyAlignment="1">
      <alignment vertical="center"/>
    </xf>
    <xf numFmtId="9" fontId="3" fillId="2" borderId="51" xfId="3" applyFont="1" applyFill="1" applyBorder="1" applyAlignment="1">
      <alignment vertical="center"/>
    </xf>
    <xf numFmtId="9" fontId="2" fillId="2" borderId="77" xfId="3" applyFont="1" applyFill="1" applyBorder="1" applyAlignment="1">
      <alignment vertical="center"/>
    </xf>
    <xf numFmtId="9" fontId="2" fillId="2" borderId="49" xfId="3" applyFont="1" applyFill="1" applyBorder="1" applyAlignment="1">
      <alignment vertical="center"/>
    </xf>
    <xf numFmtId="0" fontId="0" fillId="2" borderId="56" xfId="0" applyFill="1" applyBorder="1" applyAlignment="1">
      <alignment vertical="center"/>
    </xf>
    <xf numFmtId="0" fontId="5" fillId="2" borderId="0" xfId="0" applyFont="1" applyFill="1"/>
    <xf numFmtId="0" fontId="2" fillId="2" borderId="78" xfId="0" applyFont="1" applyFill="1" applyBorder="1" applyAlignment="1">
      <alignment horizontal="center" vertical="center"/>
    </xf>
    <xf numFmtId="164" fontId="14" fillId="2" borderId="79" xfId="1" applyFont="1" applyFill="1" applyBorder="1" applyAlignment="1">
      <alignment horizontal="center" vertical="center"/>
    </xf>
    <xf numFmtId="164" fontId="2" fillId="2" borderId="7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0" fillId="2" borderId="80" xfId="0" applyNumberFormat="1" applyFill="1" applyBorder="1" applyAlignment="1">
      <alignment vertical="center"/>
    </xf>
    <xf numFmtId="9" fontId="6" fillId="2" borderId="35" xfId="3" applyFont="1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2" borderId="80" xfId="0" applyFill="1" applyBorder="1" applyAlignment="1">
      <alignment vertical="center"/>
    </xf>
    <xf numFmtId="9" fontId="6" fillId="2" borderId="81" xfId="3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164" fontId="0" fillId="2" borderId="43" xfId="0" applyNumberFormat="1" applyFill="1" applyBorder="1" applyAlignment="1">
      <alignment vertical="center"/>
    </xf>
    <xf numFmtId="164" fontId="0" fillId="2" borderId="82" xfId="0" applyNumberForma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9" fontId="6" fillId="2" borderId="51" xfId="3" applyFont="1" applyFill="1" applyBorder="1" applyAlignment="1">
      <alignment vertical="center"/>
    </xf>
    <xf numFmtId="9" fontId="6" fillId="2" borderId="83" xfId="3" applyFont="1" applyFill="1" applyBorder="1" applyAlignment="1">
      <alignment vertical="center"/>
    </xf>
    <xf numFmtId="164" fontId="0" fillId="2" borderId="23" xfId="0" applyNumberFormat="1" applyFill="1" applyBorder="1" applyAlignment="1">
      <alignment vertical="center"/>
    </xf>
    <xf numFmtId="164" fontId="0" fillId="2" borderId="84" xfId="0" applyNumberFormat="1" applyFill="1" applyBorder="1" applyAlignment="1">
      <alignment vertical="center"/>
    </xf>
    <xf numFmtId="164" fontId="2" fillId="2" borderId="64" xfId="0" applyNumberFormat="1" applyFont="1" applyFill="1" applyBorder="1" applyAlignment="1">
      <alignment vertical="center"/>
    </xf>
    <xf numFmtId="9" fontId="6" fillId="2" borderId="2" xfId="3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0" fillId="2" borderId="85" xfId="0" applyFill="1" applyBorder="1" applyAlignment="1">
      <alignment vertical="center"/>
    </xf>
    <xf numFmtId="0" fontId="0" fillId="2" borderId="86" xfId="0" applyFill="1" applyBorder="1" applyAlignment="1">
      <alignment vertical="center"/>
    </xf>
    <xf numFmtId="9" fontId="6" fillId="2" borderId="71" xfId="3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6" fontId="0" fillId="2" borderId="57" xfId="0" applyNumberFormat="1" applyFill="1" applyBorder="1"/>
    <xf numFmtId="0" fontId="1" fillId="2" borderId="0" xfId="0" applyFont="1" applyFill="1"/>
    <xf numFmtId="0" fontId="0" fillId="0" borderId="87" xfId="0" applyBorder="1"/>
    <xf numFmtId="0" fontId="0" fillId="0" borderId="0" xfId="0" applyNumberFormat="1" applyBorder="1"/>
    <xf numFmtId="0" fontId="0" fillId="0" borderId="57" xfId="0" applyBorder="1"/>
    <xf numFmtId="0" fontId="0" fillId="0" borderId="88" xfId="0" applyBorder="1"/>
    <xf numFmtId="0" fontId="0" fillId="0" borderId="89" xfId="0" applyBorder="1"/>
    <xf numFmtId="0" fontId="0" fillId="0" borderId="94" xfId="0" applyBorder="1"/>
    <xf numFmtId="0" fontId="0" fillId="0" borderId="90" xfId="0" applyBorder="1"/>
    <xf numFmtId="0" fontId="0" fillId="0" borderId="31" xfId="0" applyBorder="1"/>
    <xf numFmtId="0" fontId="0" fillId="0" borderId="95" xfId="0" applyBorder="1"/>
    <xf numFmtId="166" fontId="0" fillId="0" borderId="57" xfId="0" applyNumberFormat="1" applyBorder="1"/>
    <xf numFmtId="2" fontId="0" fillId="0" borderId="31" xfId="0" applyNumberFormat="1" applyBorder="1"/>
    <xf numFmtId="2" fontId="0" fillId="0" borderId="57" xfId="0" applyNumberFormat="1" applyBorder="1"/>
    <xf numFmtId="166" fontId="0" fillId="0" borderId="31" xfId="0" applyNumberFormat="1" applyBorder="1"/>
    <xf numFmtId="2" fontId="0" fillId="0" borderId="90" xfId="0" applyNumberFormat="1" applyBorder="1"/>
    <xf numFmtId="0" fontId="0" fillId="0" borderId="9" xfId="0" applyBorder="1"/>
    <xf numFmtId="166" fontId="0" fillId="0" borderId="9" xfId="0" applyNumberFormat="1" applyBorder="1"/>
    <xf numFmtId="2" fontId="0" fillId="0" borderId="9" xfId="0" applyNumberFormat="1" applyBorder="1"/>
    <xf numFmtId="166" fontId="0" fillId="0" borderId="0" xfId="0" applyNumberFormat="1"/>
    <xf numFmtId="2" fontId="0" fillId="0" borderId="91" xfId="0" applyNumberFormat="1" applyBorder="1"/>
    <xf numFmtId="0" fontId="0" fillId="0" borderId="17" xfId="0" applyBorder="1"/>
    <xf numFmtId="166" fontId="0" fillId="0" borderId="17" xfId="0" applyNumberFormat="1" applyBorder="1"/>
    <xf numFmtId="2" fontId="0" fillId="0" borderId="16" xfId="0" applyNumberFormat="1" applyBorder="1"/>
    <xf numFmtId="2" fontId="0" fillId="0" borderId="17" xfId="0" applyNumberFormat="1" applyBorder="1"/>
    <xf numFmtId="166" fontId="0" fillId="0" borderId="16" xfId="0" applyNumberFormat="1" applyBorder="1"/>
    <xf numFmtId="2" fontId="0" fillId="5" borderId="96" xfId="0" applyNumberFormat="1" applyFill="1" applyBorder="1"/>
    <xf numFmtId="0" fontId="0" fillId="0" borderId="87" xfId="0" pivotButton="1" applyBorder="1"/>
    <xf numFmtId="0" fontId="0" fillId="0" borderId="57" xfId="0" pivotButton="1" applyBorder="1"/>
    <xf numFmtId="0" fontId="0" fillId="0" borderId="88" xfId="0" pivotButton="1" applyBorder="1"/>
    <xf numFmtId="2" fontId="0" fillId="4" borderId="96" xfId="0" applyNumberFormat="1" applyFill="1" applyBorder="1"/>
    <xf numFmtId="0" fontId="0" fillId="0" borderId="90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2" fontId="0" fillId="0" borderId="96" xfId="0" applyNumberFormat="1" applyBorder="1"/>
    <xf numFmtId="0" fontId="0" fillId="0" borderId="57" xfId="0" pivotButton="1" applyBorder="1" applyAlignment="1">
      <alignment horizontal="center" vertical="center" wrapText="1"/>
    </xf>
    <xf numFmtId="2" fontId="0" fillId="3" borderId="96" xfId="0" applyNumberFormat="1" applyFill="1" applyBorder="1"/>
    <xf numFmtId="0" fontId="15" fillId="0" borderId="0" xfId="0" quotePrefix="1" applyFont="1" applyBorder="1"/>
    <xf numFmtId="166" fontId="1" fillId="4" borderId="87" xfId="0" applyNumberFormat="1" applyFont="1" applyFill="1" applyBorder="1"/>
    <xf numFmtId="0" fontId="1" fillId="2" borderId="87" xfId="0" applyFont="1" applyFill="1" applyBorder="1"/>
    <xf numFmtId="0" fontId="1" fillId="2" borderId="57" xfId="0" applyFont="1" applyFill="1" applyBorder="1"/>
    <xf numFmtId="0" fontId="1" fillId="2" borderId="88" xfId="0" applyFont="1" applyFill="1" applyBorder="1"/>
    <xf numFmtId="0" fontId="1" fillId="2" borderId="89" xfId="0" applyFont="1" applyFill="1" applyBorder="1"/>
    <xf numFmtId="0" fontId="1" fillId="2" borderId="31" xfId="0" applyFont="1" applyFill="1" applyBorder="1"/>
    <xf numFmtId="0" fontId="1" fillId="2" borderId="90" xfId="0" applyFont="1" applyFill="1" applyBorder="1"/>
    <xf numFmtId="2" fontId="1" fillId="2" borderId="57" xfId="0" applyNumberFormat="1" applyFont="1" applyFill="1" applyBorder="1"/>
    <xf numFmtId="2" fontId="1" fillId="2" borderId="31" xfId="0" applyNumberFormat="1" applyFont="1" applyFill="1" applyBorder="1"/>
    <xf numFmtId="166" fontId="1" fillId="2" borderId="90" xfId="0" applyNumberFormat="1" applyFont="1" applyFill="1" applyBorder="1"/>
    <xf numFmtId="0" fontId="1" fillId="2" borderId="9" xfId="0" applyFont="1" applyFill="1" applyBorder="1"/>
    <xf numFmtId="2" fontId="1" fillId="2" borderId="9" xfId="0" applyNumberFormat="1" applyFont="1" applyFill="1" applyBorder="1"/>
    <xf numFmtId="2" fontId="1" fillId="2" borderId="0" xfId="0" applyNumberFormat="1" applyFont="1" applyFill="1"/>
    <xf numFmtId="166" fontId="1" fillId="2" borderId="91" xfId="0" applyNumberFormat="1" applyFont="1" applyFill="1" applyBorder="1"/>
    <xf numFmtId="0" fontId="1" fillId="2" borderId="92" xfId="0" applyFont="1" applyFill="1" applyBorder="1"/>
    <xf numFmtId="2" fontId="1" fillId="2" borderId="92" xfId="0" applyNumberFormat="1" applyFont="1" applyFill="1" applyBorder="1"/>
    <xf numFmtId="2" fontId="1" fillId="2" borderId="93" xfId="0" applyNumberFormat="1" applyFont="1" applyFill="1" applyBorder="1"/>
    <xf numFmtId="166" fontId="1" fillId="2" borderId="87" xfId="0" applyNumberFormat="1" applyFont="1" applyFill="1" applyBorder="1"/>
    <xf numFmtId="166" fontId="1" fillId="3" borderId="91" xfId="0" applyNumberFormat="1" applyFont="1" applyFill="1" applyBorder="1"/>
    <xf numFmtId="0" fontId="7" fillId="6" borderId="98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0" fontId="7" fillId="6" borderId="84" xfId="0" applyFont="1" applyFill="1" applyBorder="1" applyAlignment="1">
      <alignment horizontal="center" vertical="center"/>
    </xf>
    <xf numFmtId="0" fontId="7" fillId="6" borderId="57" xfId="0" applyFont="1" applyFill="1" applyBorder="1" applyAlignment="1">
      <alignment horizontal="center" vertical="center"/>
    </xf>
    <xf numFmtId="0" fontId="7" fillId="6" borderId="104" xfId="0" applyFont="1" applyFill="1" applyBorder="1" applyAlignment="1">
      <alignment horizontal="center" vertical="center"/>
    </xf>
    <xf numFmtId="166" fontId="1" fillId="2" borderId="57" xfId="0" applyNumberFormat="1" applyFont="1" applyFill="1" applyBorder="1"/>
    <xf numFmtId="166" fontId="1" fillId="2" borderId="31" xfId="0" applyNumberFormat="1" applyFont="1" applyFill="1" applyBorder="1"/>
    <xf numFmtId="166" fontId="1" fillId="2" borderId="9" xfId="0" applyNumberFormat="1" applyFont="1" applyFill="1" applyBorder="1"/>
    <xf numFmtId="166" fontId="1" fillId="2" borderId="0" xfId="0" applyNumberFormat="1" applyFont="1" applyFill="1"/>
    <xf numFmtId="166" fontId="1" fillId="2" borderId="92" xfId="0" applyNumberFormat="1" applyFont="1" applyFill="1" applyBorder="1"/>
    <xf numFmtId="166" fontId="1" fillId="2" borderId="93" xfId="0" applyNumberFormat="1" applyFont="1" applyFill="1" applyBorder="1"/>
    <xf numFmtId="0" fontId="7" fillId="6" borderId="100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7" fillId="6" borderId="101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98" xfId="0" applyFont="1" applyFill="1" applyBorder="1" applyAlignment="1">
      <alignment horizontal="center" vertical="center"/>
    </xf>
    <xf numFmtId="0" fontId="7" fillId="6" borderId="102" xfId="0" applyFont="1" applyFill="1" applyBorder="1" applyAlignment="1">
      <alignment horizontal="center" vertical="center"/>
    </xf>
    <xf numFmtId="0" fontId="7" fillId="6" borderId="103" xfId="0" applyFont="1" applyFill="1" applyBorder="1" applyAlignment="1">
      <alignment horizontal="center" vertical="center" wrapText="1"/>
    </xf>
    <xf numFmtId="0" fontId="7" fillId="6" borderId="60" xfId="0" applyFont="1" applyFill="1" applyBorder="1" applyAlignment="1">
      <alignment horizontal="center" vertical="center" wrapText="1"/>
    </xf>
    <xf numFmtId="0" fontId="7" fillId="6" borderId="97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9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2" fillId="2" borderId="27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4" fontId="9" fillId="2" borderId="23" xfId="0" applyNumberFormat="1" applyFont="1" applyFill="1" applyBorder="1" applyAlignment="1">
      <alignment horizontal="center" vertical="center"/>
    </xf>
    <xf numFmtId="4" fontId="9" fillId="2" borderId="30" xfId="0" applyNumberFormat="1" applyFont="1" applyFill="1" applyBorder="1" applyAlignment="1">
      <alignment horizontal="center" vertical="center"/>
    </xf>
    <xf numFmtId="9" fontId="2" fillId="2" borderId="51" xfId="3" applyFont="1" applyFill="1" applyBorder="1" applyAlignment="1">
      <alignment horizontal="center" vertical="center"/>
    </xf>
    <xf numFmtId="9" fontId="2" fillId="2" borderId="50" xfId="3" applyFont="1" applyFill="1" applyBorder="1" applyAlignment="1">
      <alignment horizontal="center" vertical="center"/>
    </xf>
    <xf numFmtId="9" fontId="2" fillId="2" borderId="49" xfId="3" applyFont="1" applyFill="1" applyBorder="1" applyAlignment="1">
      <alignment horizontal="center" vertical="center"/>
    </xf>
    <xf numFmtId="2" fontId="9" fillId="2" borderId="23" xfId="0" applyNumberFormat="1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2" fontId="9" fillId="2" borderId="30" xfId="0" applyNumberFormat="1" applyFont="1" applyFill="1" applyBorder="1" applyAlignment="1">
      <alignment horizontal="center" vertical="center"/>
    </xf>
    <xf numFmtId="167" fontId="2" fillId="2" borderId="51" xfId="3" applyNumberFormat="1" applyFont="1" applyFill="1" applyBorder="1" applyAlignment="1">
      <alignment horizontal="center" vertical="center"/>
    </xf>
    <xf numFmtId="167" fontId="2" fillId="2" borderId="49" xfId="3" applyNumberFormat="1" applyFont="1" applyFill="1" applyBorder="1" applyAlignment="1">
      <alignment horizontal="center" vertical="center"/>
    </xf>
    <xf numFmtId="167" fontId="2" fillId="2" borderId="50" xfId="3" applyNumberFormat="1" applyFont="1" applyFill="1" applyBorder="1" applyAlignment="1">
      <alignment horizontal="center" vertical="center"/>
    </xf>
    <xf numFmtId="0" fontId="7" fillId="6" borderId="116" xfId="0" applyFont="1" applyFill="1" applyBorder="1" applyAlignment="1">
      <alignment horizontal="right" vertical="center"/>
    </xf>
    <xf numFmtId="0" fontId="7" fillId="6" borderId="142" xfId="0" applyFont="1" applyFill="1" applyBorder="1" applyAlignment="1">
      <alignment horizontal="center" vertical="center"/>
    </xf>
    <xf numFmtId="0" fontId="7" fillId="6" borderId="143" xfId="0" applyFont="1" applyFill="1" applyBorder="1" applyAlignment="1">
      <alignment horizontal="center" vertical="center"/>
    </xf>
    <xf numFmtId="0" fontId="7" fillId="6" borderId="120" xfId="0" applyFont="1" applyFill="1" applyBorder="1" applyAlignment="1">
      <alignment horizontal="center" vertical="center"/>
    </xf>
    <xf numFmtId="0" fontId="7" fillId="6" borderId="145" xfId="0" applyFont="1" applyFill="1" applyBorder="1" applyAlignment="1">
      <alignment horizontal="center" vertical="center"/>
    </xf>
    <xf numFmtId="0" fontId="7" fillId="6" borderId="146" xfId="0" applyFont="1" applyFill="1" applyBorder="1" applyAlignment="1">
      <alignment horizontal="center" vertical="center"/>
    </xf>
    <xf numFmtId="0" fontId="7" fillId="6" borderId="103" xfId="0" applyFont="1" applyFill="1" applyBorder="1" applyAlignment="1">
      <alignment horizontal="center" vertical="center"/>
    </xf>
    <xf numFmtId="0" fontId="7" fillId="6" borderId="110" xfId="0" applyFont="1" applyFill="1" applyBorder="1" applyAlignment="1">
      <alignment horizontal="right" vertical="center"/>
    </xf>
    <xf numFmtId="0" fontId="7" fillId="6" borderId="147" xfId="0" applyFont="1" applyFill="1" applyBorder="1" applyAlignment="1">
      <alignment horizontal="center" vertical="center"/>
    </xf>
    <xf numFmtId="0" fontId="7" fillId="6" borderId="93" xfId="0" applyFont="1" applyFill="1" applyBorder="1" applyAlignment="1">
      <alignment horizontal="center" vertical="center"/>
    </xf>
    <xf numFmtId="0" fontId="7" fillId="6" borderId="148" xfId="0" applyFont="1" applyFill="1" applyBorder="1" applyAlignment="1">
      <alignment horizontal="center" vertical="center"/>
    </xf>
    <xf numFmtId="0" fontId="7" fillId="6" borderId="149" xfId="0" applyFont="1" applyFill="1" applyBorder="1" applyAlignment="1">
      <alignment horizontal="center" vertical="center"/>
    </xf>
    <xf numFmtId="0" fontId="7" fillId="6" borderId="150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 wrapText="1"/>
    </xf>
    <xf numFmtId="0" fontId="7" fillId="6" borderId="60" xfId="0" applyFont="1" applyFill="1" applyBorder="1" applyAlignment="1">
      <alignment horizontal="center" vertical="center"/>
    </xf>
    <xf numFmtId="0" fontId="7" fillId="6" borderId="147" xfId="0" applyFont="1" applyFill="1" applyBorder="1" applyAlignment="1">
      <alignment horizontal="center" vertical="center" wrapText="1"/>
    </xf>
    <xf numFmtId="0" fontId="7" fillId="6" borderId="93" xfId="0" applyFont="1" applyFill="1" applyBorder="1" applyAlignment="1">
      <alignment horizontal="center" vertical="center" wrapText="1"/>
    </xf>
    <xf numFmtId="0" fontId="7" fillId="6" borderId="151" xfId="0" applyFont="1" applyFill="1" applyBorder="1" applyAlignment="1">
      <alignment horizontal="center" vertical="center" wrapText="1"/>
    </xf>
    <xf numFmtId="0" fontId="11" fillId="6" borderId="57" xfId="0" applyFont="1" applyFill="1" applyBorder="1" applyAlignment="1">
      <alignment horizontal="center" vertical="center" wrapText="1"/>
    </xf>
    <xf numFmtId="0" fontId="7" fillId="6" borderId="92" xfId="0" applyFont="1" applyFill="1" applyBorder="1" applyAlignment="1">
      <alignment horizontal="center" vertical="center" wrapText="1"/>
    </xf>
    <xf numFmtId="0" fontId="7" fillId="6" borderId="152" xfId="0" applyFont="1" applyFill="1" applyBorder="1" applyAlignment="1">
      <alignment horizontal="center" vertical="center" wrapText="1"/>
    </xf>
    <xf numFmtId="0" fontId="7" fillId="6" borderId="153" xfId="0" applyFont="1" applyFill="1" applyBorder="1" applyAlignment="1">
      <alignment horizontal="center" vertical="center" wrapText="1"/>
    </xf>
    <xf numFmtId="0" fontId="7" fillId="6" borderId="154" xfId="0" applyFont="1" applyFill="1" applyBorder="1" applyAlignment="1">
      <alignment horizontal="center" vertical="center" wrapText="1"/>
    </xf>
    <xf numFmtId="0" fontId="7" fillId="6" borderId="138" xfId="0" applyFont="1" applyFill="1" applyBorder="1" applyAlignment="1">
      <alignment horizontal="center" vertical="center" wrapText="1"/>
    </xf>
    <xf numFmtId="0" fontId="7" fillId="6" borderId="155" xfId="0" applyFont="1" applyFill="1" applyBorder="1" applyAlignment="1">
      <alignment horizontal="right" vertical="center"/>
    </xf>
    <xf numFmtId="164" fontId="8" fillId="6" borderId="156" xfId="1" applyFont="1" applyFill="1" applyBorder="1" applyAlignment="1">
      <alignment horizontal="center" vertical="center"/>
    </xf>
    <xf numFmtId="164" fontId="8" fillId="6" borderId="157" xfId="1" applyFont="1" applyFill="1" applyBorder="1" applyAlignment="1">
      <alignment horizontal="center" vertical="center"/>
    </xf>
    <xf numFmtId="0" fontId="8" fillId="6" borderId="151" xfId="0" applyFont="1" applyFill="1" applyBorder="1" applyAlignment="1">
      <alignment horizontal="center" vertical="center"/>
    </xf>
    <xf numFmtId="0" fontId="8" fillId="6" borderId="57" xfId="0" applyFont="1" applyFill="1" applyBorder="1" applyAlignment="1">
      <alignment horizontal="center" vertical="center"/>
    </xf>
    <xf numFmtId="0" fontId="8" fillId="6" borderId="92" xfId="0" applyFont="1" applyFill="1" applyBorder="1" applyAlignment="1">
      <alignment horizontal="center" vertical="center"/>
    </xf>
    <xf numFmtId="0" fontId="8" fillId="6" borderId="93" xfId="0" applyFont="1" applyFill="1" applyBorder="1" applyAlignment="1">
      <alignment horizontal="center" vertical="center"/>
    </xf>
    <xf numFmtId="0" fontId="8" fillId="6" borderId="114" xfId="0" applyFont="1" applyFill="1" applyBorder="1" applyAlignment="1">
      <alignment horizontal="center" vertical="center"/>
    </xf>
    <xf numFmtId="0" fontId="8" fillId="6" borderId="111" xfId="0" applyFont="1" applyFill="1" applyBorder="1" applyAlignment="1">
      <alignment vertical="center"/>
    </xf>
    <xf numFmtId="0" fontId="8" fillId="6" borderId="113" xfId="0" applyFont="1" applyFill="1" applyBorder="1" applyAlignment="1">
      <alignment vertical="center"/>
    </xf>
    <xf numFmtId="0" fontId="8" fillId="6" borderId="154" xfId="0" applyFont="1" applyFill="1" applyBorder="1" applyAlignment="1">
      <alignment horizontal="center" vertical="center"/>
    </xf>
    <xf numFmtId="0" fontId="8" fillId="6" borderId="138" xfId="0" applyFont="1" applyFill="1" applyBorder="1" applyAlignment="1">
      <alignment horizontal="center" vertical="center" wrapText="1"/>
    </xf>
    <xf numFmtId="0" fontId="11" fillId="6" borderId="110" xfId="0" applyFont="1" applyFill="1" applyBorder="1" applyAlignment="1">
      <alignment horizontal="right" vertical="center"/>
    </xf>
    <xf numFmtId="0" fontId="12" fillId="6" borderId="158" xfId="0" applyFont="1" applyFill="1" applyBorder="1" applyAlignment="1">
      <alignment horizontal="center" vertical="center" wrapText="1"/>
    </xf>
    <xf numFmtId="0" fontId="12" fillId="6" borderId="159" xfId="0" applyFont="1" applyFill="1" applyBorder="1" applyAlignment="1">
      <alignment horizontal="center" vertical="center" wrapText="1"/>
    </xf>
    <xf numFmtId="0" fontId="12" fillId="6" borderId="128" xfId="0" applyFont="1" applyFill="1" applyBorder="1" applyAlignment="1">
      <alignment horizontal="center" vertical="center" wrapText="1"/>
    </xf>
    <xf numFmtId="0" fontId="12" fillId="6" borderId="160" xfId="0" applyFont="1" applyFill="1" applyBorder="1" applyAlignment="1">
      <alignment horizontal="center" vertical="center" wrapText="1"/>
    </xf>
    <xf numFmtId="0" fontId="12" fillId="6" borderId="161" xfId="0" applyFont="1" applyFill="1" applyBorder="1" applyAlignment="1">
      <alignment horizontal="center" vertical="center" wrapText="1"/>
    </xf>
    <xf numFmtId="0" fontId="12" fillId="6" borderId="162" xfId="0" applyFont="1" applyFill="1" applyBorder="1" applyAlignment="1">
      <alignment horizontal="center" vertical="center" wrapText="1"/>
    </xf>
    <xf numFmtId="0" fontId="12" fillId="6" borderId="114" xfId="0" applyFont="1" applyFill="1" applyBorder="1" applyAlignment="1">
      <alignment horizontal="center" vertical="center" wrapText="1"/>
    </xf>
    <xf numFmtId="0" fontId="12" fillId="6" borderId="163" xfId="0" applyFont="1" applyFill="1" applyBorder="1" applyAlignment="1">
      <alignment horizontal="center" vertical="center" wrapText="1"/>
    </xf>
    <xf numFmtId="0" fontId="7" fillId="6" borderId="129" xfId="0" applyFont="1" applyFill="1" applyBorder="1" applyAlignment="1">
      <alignment horizontal="center" vertical="center"/>
    </xf>
    <xf numFmtId="0" fontId="7" fillId="6" borderId="128" xfId="0" applyFont="1" applyFill="1" applyBorder="1" applyAlignment="1">
      <alignment horizontal="center" vertical="center"/>
    </xf>
    <xf numFmtId="0" fontId="7" fillId="6" borderId="110" xfId="0" applyFont="1" applyFill="1" applyBorder="1" applyAlignment="1">
      <alignment horizontal="center" vertical="center"/>
    </xf>
    <xf numFmtId="164" fontId="8" fillId="6" borderId="21" xfId="1" applyFont="1" applyFill="1" applyBorder="1" applyAlignment="1">
      <alignment horizontal="center" vertical="center"/>
    </xf>
    <xf numFmtId="164" fontId="18" fillId="6" borderId="21" xfId="1" applyFont="1" applyFill="1" applyBorder="1" applyAlignment="1">
      <alignment horizontal="center" vertical="center"/>
    </xf>
    <xf numFmtId="0" fontId="8" fillId="6" borderId="111" xfId="0" applyFont="1" applyFill="1" applyBorder="1" applyAlignment="1">
      <alignment horizontal="center" vertical="center"/>
    </xf>
    <xf numFmtId="0" fontId="8" fillId="6" borderId="164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8" fillId="6" borderId="113" xfId="0" applyFont="1" applyFill="1" applyBorder="1" applyAlignment="1">
      <alignment horizontal="center" vertical="center"/>
    </xf>
    <xf numFmtId="0" fontId="8" fillId="6" borderId="163" xfId="0" applyFont="1" applyFill="1" applyBorder="1" applyAlignment="1">
      <alignment horizontal="center" vertical="center"/>
    </xf>
    <xf numFmtId="0" fontId="7" fillId="6" borderId="16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vertical="center"/>
    </xf>
    <xf numFmtId="0" fontId="8" fillId="6" borderId="107" xfId="0" applyFont="1" applyFill="1" applyBorder="1" applyAlignment="1">
      <alignment vertical="center"/>
    </xf>
    <xf numFmtId="0" fontId="8" fillId="6" borderId="108" xfId="0" applyFont="1" applyFill="1" applyBorder="1" applyAlignment="1">
      <alignment vertical="center"/>
    </xf>
    <xf numFmtId="0" fontId="8" fillId="6" borderId="132" xfId="0" applyFont="1" applyFill="1" applyBorder="1" applyAlignment="1">
      <alignment horizontal="center" vertical="center"/>
    </xf>
    <xf numFmtId="0" fontId="7" fillId="6" borderId="133" xfId="0" applyFont="1" applyFill="1" applyBorder="1" applyAlignment="1">
      <alignment horizontal="center" vertical="center" wrapText="1"/>
    </xf>
    <xf numFmtId="0" fontId="7" fillId="6" borderId="120" xfId="0" applyFont="1" applyFill="1" applyBorder="1" applyAlignment="1">
      <alignment horizontal="center" vertical="center" wrapText="1"/>
    </xf>
    <xf numFmtId="0" fontId="7" fillId="6" borderId="121" xfId="0" applyFont="1" applyFill="1" applyBorder="1" applyAlignment="1">
      <alignment horizontal="center" vertical="center" wrapText="1"/>
    </xf>
    <xf numFmtId="164" fontId="8" fillId="6" borderId="134" xfId="1" applyFont="1" applyFill="1" applyBorder="1" applyAlignment="1">
      <alignment horizontal="center" vertical="center" wrapText="1"/>
    </xf>
    <xf numFmtId="164" fontId="8" fillId="6" borderId="135" xfId="1" applyFont="1" applyFill="1" applyBorder="1" applyAlignment="1">
      <alignment horizontal="center" vertical="center" wrapText="1"/>
    </xf>
    <xf numFmtId="0" fontId="8" fillId="6" borderId="136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Continuous" vertical="center" wrapText="1"/>
    </xf>
    <xf numFmtId="0" fontId="13" fillId="6" borderId="32" xfId="0" applyFont="1" applyFill="1" applyBorder="1" applyAlignment="1">
      <alignment horizontal="center" vertical="center" wrapText="1"/>
    </xf>
    <xf numFmtId="0" fontId="8" fillId="6" borderId="38" xfId="0" applyFont="1" applyFill="1" applyBorder="1" applyAlignment="1">
      <alignment horizontal="centerContinuous" vertical="center" wrapText="1"/>
    </xf>
    <xf numFmtId="0" fontId="7" fillId="6" borderId="137" xfId="0" applyFont="1" applyFill="1" applyBorder="1" applyAlignment="1">
      <alignment horizontal="center" vertical="center" wrapText="1"/>
    </xf>
    <xf numFmtId="0" fontId="7" fillId="6" borderId="12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139" xfId="0" applyFont="1" applyFill="1" applyBorder="1" applyAlignment="1">
      <alignment horizontal="center" vertical="center" wrapText="1"/>
    </xf>
    <xf numFmtId="0" fontId="13" fillId="6" borderId="122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 vertical="center"/>
    </xf>
    <xf numFmtId="0" fontId="8" fillId="6" borderId="140" xfId="0" applyFont="1" applyFill="1" applyBorder="1" applyAlignment="1">
      <alignment horizontal="center" vertical="center"/>
    </xf>
    <xf numFmtId="0" fontId="7" fillId="6" borderId="141" xfId="0" applyFont="1" applyFill="1" applyBorder="1" applyAlignment="1">
      <alignment horizontal="center" vertical="center"/>
    </xf>
    <xf numFmtId="0" fontId="8" fillId="6" borderId="119" xfId="0" applyFont="1" applyFill="1" applyBorder="1" applyAlignment="1">
      <alignment vertical="center"/>
    </xf>
    <xf numFmtId="0" fontId="8" fillId="6" borderId="31" xfId="0" applyFont="1" applyFill="1" applyBorder="1" applyAlignment="1">
      <alignment horizontal="centerContinuous" vertical="center" wrapText="1"/>
    </xf>
    <xf numFmtId="0" fontId="8" fillId="6" borderId="57" xfId="0" applyFont="1" applyFill="1" applyBorder="1" applyAlignment="1">
      <alignment horizontal="centerContinuous" vertical="center" wrapText="1"/>
    </xf>
    <xf numFmtId="0" fontId="7" fillId="6" borderId="144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/>
    </xf>
    <xf numFmtId="0" fontId="8" fillId="6" borderId="144" xfId="0" applyFont="1" applyFill="1" applyBorder="1" applyAlignment="1">
      <alignment vertical="center"/>
    </xf>
    <xf numFmtId="0" fontId="8" fillId="6" borderId="105" xfId="0" applyFont="1" applyFill="1" applyBorder="1" applyAlignment="1">
      <alignment horizontal="center" vertical="center"/>
    </xf>
    <xf numFmtId="0" fontId="8" fillId="6" borderId="106" xfId="0" applyFont="1" applyFill="1" applyBorder="1" applyAlignment="1">
      <alignment horizontal="center" vertical="center" wrapText="1"/>
    </xf>
    <xf numFmtId="0" fontId="8" fillId="6" borderId="107" xfId="0" applyFont="1" applyFill="1" applyBorder="1" applyAlignment="1">
      <alignment vertical="center" wrapText="1"/>
    </xf>
    <xf numFmtId="0" fontId="8" fillId="6" borderId="108" xfId="0" applyFont="1" applyFill="1" applyBorder="1" applyAlignment="1">
      <alignment vertical="center" wrapText="1"/>
    </xf>
    <xf numFmtId="0" fontId="8" fillId="6" borderId="107" xfId="0" applyFont="1" applyFill="1" applyBorder="1" applyAlignment="1">
      <alignment horizontal="center" vertical="center" wrapText="1"/>
    </xf>
    <xf numFmtId="0" fontId="8" fillId="6" borderId="108" xfId="0" applyFont="1" applyFill="1" applyBorder="1" applyAlignment="1"/>
    <xf numFmtId="0" fontId="8" fillId="6" borderId="108" xfId="0" applyFont="1" applyFill="1" applyBorder="1" applyAlignment="1">
      <alignment horizontal="center" vertical="center" wrapText="1"/>
    </xf>
    <xf numFmtId="0" fontId="8" fillId="6" borderId="109" xfId="0" applyFont="1" applyFill="1" applyBorder="1" applyAlignment="1">
      <alignment horizontal="center" vertical="center"/>
    </xf>
    <xf numFmtId="164" fontId="8" fillId="6" borderId="110" xfId="1" applyFont="1" applyFill="1" applyBorder="1" applyAlignment="1">
      <alignment horizontal="center" vertical="center"/>
    </xf>
    <xf numFmtId="164" fontId="18" fillId="6" borderId="111" xfId="1" applyFont="1" applyFill="1" applyBorder="1" applyAlignment="1">
      <alignment horizontal="center" vertical="center"/>
    </xf>
    <xf numFmtId="0" fontId="8" fillId="6" borderId="112" xfId="0" applyFont="1" applyFill="1" applyBorder="1" applyAlignment="1">
      <alignment horizontal="center" vertical="center"/>
    </xf>
    <xf numFmtId="0" fontId="8" fillId="6" borderId="110" xfId="0" applyFont="1" applyFill="1" applyBorder="1" applyAlignment="1">
      <alignment horizontal="center" vertical="center"/>
    </xf>
    <xf numFmtId="0" fontId="8" fillId="6" borderId="114" xfId="0" applyFont="1" applyFill="1" applyBorder="1" applyAlignment="1">
      <alignment horizontal="center" vertical="center"/>
    </xf>
    <xf numFmtId="0" fontId="8" fillId="6" borderId="115" xfId="0" applyFont="1" applyFill="1" applyBorder="1" applyAlignment="1">
      <alignment horizontal="center" vertical="center"/>
    </xf>
    <xf numFmtId="0" fontId="8" fillId="6" borderId="115" xfId="0" applyFont="1" applyFill="1" applyBorder="1" applyAlignment="1"/>
    <xf numFmtId="0" fontId="8" fillId="6" borderId="97" xfId="0" applyFont="1" applyFill="1" applyBorder="1" applyAlignment="1">
      <alignment horizontal="center" vertical="center"/>
    </xf>
    <xf numFmtId="0" fontId="8" fillId="6" borderId="116" xfId="0" applyFont="1" applyFill="1" applyBorder="1" applyAlignment="1">
      <alignment horizontal="center" vertical="center"/>
    </xf>
    <xf numFmtId="0" fontId="8" fillId="6" borderId="117" xfId="0" applyFont="1" applyFill="1" applyBorder="1" applyAlignment="1">
      <alignment horizontal="center" vertical="center"/>
    </xf>
    <xf numFmtId="0" fontId="8" fillId="6" borderId="118" xfId="0" applyFont="1" applyFill="1" applyBorder="1"/>
    <xf numFmtId="0" fontId="8" fillId="6" borderId="110" xfId="0" applyFont="1" applyFill="1" applyBorder="1" applyAlignment="1">
      <alignment horizontal="center"/>
    </xf>
    <xf numFmtId="0" fontId="8" fillId="6" borderId="112" xfId="0" applyFont="1" applyFill="1" applyBorder="1" applyAlignment="1">
      <alignment horizontal="center"/>
    </xf>
    <xf numFmtId="0" fontId="8" fillId="6" borderId="115" xfId="0" applyFont="1" applyFill="1" applyBorder="1" applyAlignment="1">
      <alignment horizontal="center" vertical="center"/>
    </xf>
    <xf numFmtId="0" fontId="8" fillId="6" borderId="119" xfId="0" applyFont="1" applyFill="1" applyBorder="1" applyAlignment="1">
      <alignment horizontal="center" vertical="center"/>
    </xf>
    <xf numFmtId="0" fontId="8" fillId="6" borderId="97" xfId="0" applyFont="1" applyFill="1" applyBorder="1" applyAlignment="1">
      <alignment horizontal="center" vertical="center" wrapText="1"/>
    </xf>
    <xf numFmtId="0" fontId="8" fillId="6" borderId="120" xfId="0" applyFont="1" applyFill="1" applyBorder="1" applyAlignment="1">
      <alignment vertical="center" wrapText="1"/>
    </xf>
    <xf numFmtId="0" fontId="8" fillId="6" borderId="121" xfId="0" applyFont="1" applyFill="1" applyBorder="1" applyAlignment="1">
      <alignment vertical="center" wrapText="1"/>
    </xf>
    <xf numFmtId="0" fontId="8" fillId="6" borderId="121" xfId="0" applyFont="1" applyFill="1" applyBorder="1" applyAlignment="1">
      <alignment horizontal="center" vertical="center" wrapText="1"/>
    </xf>
    <xf numFmtId="0" fontId="8" fillId="6" borderId="122" xfId="0" applyFont="1" applyFill="1" applyBorder="1" applyAlignment="1"/>
    <xf numFmtId="0" fontId="8" fillId="6" borderId="110" xfId="0" applyFont="1" applyFill="1" applyBorder="1" applyAlignment="1">
      <alignment horizontal="center" vertical="center" wrapText="1"/>
    </xf>
    <xf numFmtId="0" fontId="8" fillId="6" borderId="123" xfId="0" applyFont="1" applyFill="1" applyBorder="1" applyAlignment="1"/>
    <xf numFmtId="0" fontId="7" fillId="6" borderId="119" xfId="0" applyFont="1" applyFill="1" applyBorder="1" applyAlignment="1">
      <alignment horizontal="center" vertical="center"/>
    </xf>
    <xf numFmtId="0" fontId="7" fillId="6" borderId="107" xfId="0" applyFont="1" applyFill="1" applyBorder="1" applyAlignment="1">
      <alignment horizontal="center" vertical="center"/>
    </xf>
    <xf numFmtId="0" fontId="7" fillId="6" borderId="107" xfId="0" applyFont="1" applyFill="1" applyBorder="1" applyAlignment="1">
      <alignment vertical="center"/>
    </xf>
    <xf numFmtId="0" fontId="7" fillId="6" borderId="108" xfId="0" applyFont="1" applyFill="1" applyBorder="1" applyAlignment="1">
      <alignment vertical="center"/>
    </xf>
    <xf numFmtId="0" fontId="7" fillId="6" borderId="37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Continuous" vertical="center" wrapText="1"/>
    </xf>
    <xf numFmtId="0" fontId="8" fillId="6" borderId="23" xfId="0" applyFont="1" applyFill="1" applyBorder="1" applyAlignment="1">
      <alignment horizontal="centerContinuous" vertical="center" wrapText="1"/>
    </xf>
    <xf numFmtId="0" fontId="8" fillId="6" borderId="124" xfId="0" applyFont="1" applyFill="1" applyBorder="1" applyAlignment="1">
      <alignment horizontal="center" vertical="center" wrapText="1"/>
    </xf>
    <xf numFmtId="0" fontId="8" fillId="6" borderId="124" xfId="0" applyFont="1" applyFill="1" applyBorder="1" applyAlignment="1">
      <alignment horizontal="centerContinuous" vertical="center" wrapText="1"/>
    </xf>
    <xf numFmtId="0" fontId="8" fillId="6" borderId="125" xfId="0" applyFont="1" applyFill="1" applyBorder="1" applyAlignment="1">
      <alignment horizontal="centerContinuous" vertical="center" wrapText="1"/>
    </xf>
    <xf numFmtId="0" fontId="8" fillId="6" borderId="126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Continuous" vertical="center" wrapText="1"/>
    </xf>
    <xf numFmtId="0" fontId="7" fillId="6" borderId="73" xfId="0" applyFont="1" applyFill="1" applyBorder="1" applyAlignment="1">
      <alignment horizontal="center" vertical="center" wrapText="1"/>
    </xf>
    <xf numFmtId="0" fontId="7" fillId="6" borderId="122" xfId="0" applyFont="1" applyFill="1" applyBorder="1" applyAlignment="1">
      <alignment horizontal="center" vertical="center"/>
    </xf>
    <xf numFmtId="0" fontId="8" fillId="6" borderId="127" xfId="0" applyFont="1" applyFill="1" applyBorder="1" applyAlignment="1">
      <alignment vertical="center"/>
    </xf>
    <xf numFmtId="0" fontId="8" fillId="6" borderId="128" xfId="0" applyFont="1" applyFill="1" applyBorder="1" applyAlignment="1">
      <alignment horizontal="center" vertical="center"/>
    </xf>
    <xf numFmtId="0" fontId="8" fillId="6" borderId="129" xfId="0" applyFont="1" applyFill="1" applyBorder="1" applyAlignment="1">
      <alignment horizontal="center" vertical="center"/>
    </xf>
    <xf numFmtId="0" fontId="8" fillId="6" borderId="130" xfId="0" applyFont="1" applyFill="1" applyBorder="1" applyAlignment="1">
      <alignment vertical="center"/>
    </xf>
    <xf numFmtId="0" fontId="7" fillId="6" borderId="131" xfId="0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75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66" formatCode="0.0"/>
    </dxf>
    <dxf>
      <numFmt numFmtId="2" formatCode="0.00"/>
    </dxf>
    <dxf>
      <numFmt numFmtId="166" formatCode="0.0"/>
    </dxf>
    <dxf>
      <numFmt numFmtId="2" formatCode="0.00"/>
    </dxf>
    <dxf>
      <numFmt numFmtId="166" formatCode="0.0"/>
    </dxf>
    <dxf>
      <fill>
        <patternFill patternType="solid">
          <bgColor rgb="FFFFFF00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66" formatCode="0.0"/>
    </dxf>
    <dxf>
      <fill>
        <patternFill patternType="solid">
          <bgColor rgb="FF92D050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66" formatCode="0.0"/>
    </dxf>
    <dxf>
      <fill>
        <patternFill>
          <bgColor theme="3" tint="0.39997558519241921"/>
        </patternFill>
      </fill>
    </dxf>
    <dxf>
      <fill>
        <patternFill patternType="solid">
          <bgColor theme="3" tint="0.39997558519241921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66" formatCode="0.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numFmt numFmtId="2" formatCode="0.00"/>
    </dxf>
    <dxf>
      <numFmt numFmtId="2" formatCode="0.00"/>
    </dxf>
    <dxf>
      <numFmt numFmtId="2" formatCode="0.00"/>
    </dxf>
    <dxf>
      <numFmt numFmtId="166" formatCode="0.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ill>
        <patternFill patternType="solid">
          <bgColor rgb="FFFFFF00"/>
        </patternFill>
      </fill>
    </dxf>
    <dxf>
      <font>
        <color rgb="FFFF0000"/>
      </font>
    </dxf>
    <dxf>
      <numFmt numFmtId="166" formatCode="0.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ill>
        <patternFill patternType="solid">
          <bgColor rgb="FFFFFF00"/>
        </patternFill>
      </fill>
    </dxf>
    <dxf>
      <font>
        <color rgb="FFFF0000"/>
      </font>
    </dxf>
    <dxf>
      <numFmt numFmtId="166" formatCode="0.0"/>
    </dxf>
    <dxf>
      <numFmt numFmtId="166" formatCode="0.0"/>
    </dxf>
    <dxf>
      <fill>
        <patternFill>
          <bgColor rgb="FFFFFF00"/>
        </patternFill>
      </fill>
    </dxf>
    <dxf>
      <fill>
        <patternFill>
          <bgColor theme="3" tint="0.399975585192419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ill>
        <patternFill patternType="solid">
          <bgColor rgb="FFFFFF00"/>
        </patternFill>
      </fill>
    </dxf>
    <dxf>
      <font>
        <color rgb="FFFF0000"/>
      </font>
    </dxf>
    <dxf>
      <numFmt numFmtId="2" formatCode="0.00"/>
    </dxf>
    <dxf>
      <numFmt numFmtId="166" formatCode="0.0"/>
    </dxf>
  </dxfs>
  <tableStyles count="0" defaultTableStyle="TableStyleMedium9" defaultPivotStyle="PivotStyleLight16"/>
  <colors>
    <mruColors>
      <color rgb="FF3798A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PÉRDIDAS DE ENERGÍA ELÉCTRICA, SEGÚN EL SISTEMA ELÉCTRICO</a:t>
            </a:r>
          </a:p>
        </c:rich>
      </c:tx>
      <c:layout>
        <c:manualLayout>
          <c:xMode val="edge"/>
          <c:yMode val="edge"/>
          <c:x val="0.12780258632054556"/>
          <c:y val="3.5714285714285712E-2"/>
        </c:manualLayout>
      </c:layout>
      <c:overlay val="0"/>
      <c:spPr>
        <a:solidFill>
          <a:srgbClr val="3798AF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7488789237668162"/>
          <c:y val="0.33214343635504384"/>
          <c:w val="0.78251121076233188"/>
          <c:h val="0.5071437415313573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CC00">
                    <a:gamma/>
                    <a:shade val="4627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 w="88900"/>
            </a:sp3d>
          </c:spPr>
          <c:invertIfNegative val="0"/>
          <c:cat>
            <c:strRef>
              <c:f>'7.1resumen'!$J$8:$K$8</c:f>
              <c:strCache>
                <c:ptCount val="2"/>
                <c:pt idx="0">
                  <c:v>TRANSMISIÓN</c:v>
                </c:pt>
                <c:pt idx="1">
                  <c:v>DISTRIBUCIÓN</c:v>
                </c:pt>
              </c:strCache>
            </c:strRef>
          </c:cat>
          <c:val>
            <c:numRef>
              <c:f>'7.1resumen'!$J$9:$K$9</c:f>
              <c:numCache>
                <c:formatCode>_-* #\ ##0.00_-;\-* #\ ##0.00_-;_-* "-"??_-;_-@_-</c:formatCode>
                <c:ptCount val="2"/>
                <c:pt idx="0">
                  <c:v>3951.6702827716654</c:v>
                </c:pt>
                <c:pt idx="1">
                  <c:v>2408.7323881020243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471913613538033E-3"/>
                  <c:y val="-0.4518188976377952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5623629238126057E-3"/>
                  <c:y val="-0.356392575928008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'7.1resumen'!$J$8:$K$8</c:f>
              <c:strCache>
                <c:ptCount val="2"/>
                <c:pt idx="0">
                  <c:v>TRANSMISIÓN</c:v>
                </c:pt>
                <c:pt idx="1">
                  <c:v>DISTRIBUCIÓN</c:v>
                </c:pt>
              </c:strCache>
            </c:strRef>
          </c:cat>
          <c:val>
            <c:numRef>
              <c:f>'7.1resumen'!$J$10:$K$10</c:f>
              <c:numCache>
                <c:formatCode>0%</c:formatCode>
                <c:ptCount val="2"/>
                <c:pt idx="0">
                  <c:v>0.62129246955819684</c:v>
                </c:pt>
                <c:pt idx="1">
                  <c:v>0.37870753044180322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0"/>
        <c:overlap val="100"/>
        <c:axId val="102193792"/>
        <c:axId val="102416768"/>
      </c:barChart>
      <c:catAx>
        <c:axId val="10219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0241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41676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1.1210824674312971E-2"/>
              <c:y val="0.48928646419197597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02193792"/>
        <c:crosses val="autoZero"/>
        <c:crossBetween val="between"/>
        <c:majorUnit val="4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900"/>
              <a:t>PÉRDIDAS DE ENERGÍA ELÉCTRICA EN EL  EMPRESAS GENERADORAS PARA USO PROPIO</a:t>
            </a:r>
          </a:p>
        </c:rich>
      </c:tx>
      <c:layout>
        <c:manualLayout>
          <c:xMode val="edge"/>
          <c:yMode val="edge"/>
          <c:x val="0.17777885872374063"/>
          <c:y val="4.1111053171333713E-2"/>
        </c:manualLayout>
      </c:layout>
      <c:overlay val="0"/>
      <c:spPr>
        <a:solidFill>
          <a:srgbClr val="3798AF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view3D>
      <c:rotX val="15"/>
      <c:hPercent val="3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6238532110091748E-2"/>
          <c:y val="0.31000100911786821"/>
          <c:w val="0.88807339449541289"/>
          <c:h val="0.5533351345544744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50800"/>
              <a:contourClr>
                <a:srgbClr val="000000"/>
              </a:contourClr>
            </a:sp3d>
          </c:spPr>
          <c:invertIfNegative val="0"/>
          <c:cat>
            <c:strRef>
              <c:f>'7.2mensual_SISTEMA'!$B$48:$C$48</c:f>
              <c:strCache>
                <c:ptCount val="2"/>
                <c:pt idx="0">
                  <c:v>SEIN</c:v>
                </c:pt>
                <c:pt idx="1">
                  <c:v>SS AA</c:v>
                </c:pt>
              </c:strCache>
            </c:strRef>
          </c:cat>
          <c:val>
            <c:numRef>
              <c:f>'7.2mensual_SISTEMA'!$B$62:$C$62</c:f>
              <c:numCache>
                <c:formatCode>_-* #\ ##0.00_-;\-* #\ ##0.00_-;_-* "-"??_-;_-@_-</c:formatCode>
                <c:ptCount val="2"/>
                <c:pt idx="0">
                  <c:v>3.5438579999999997</c:v>
                </c:pt>
                <c:pt idx="1">
                  <c:v>103.70727456301509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4565376"/>
        <c:axId val="144567296"/>
        <c:axId val="0"/>
      </c:bar3DChart>
      <c:catAx>
        <c:axId val="14456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456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567296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4565376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PÉRDIDAS ELÉCTRICAS EN EL MERCADO ELÉCTRICO DE DISTRIBUCIÓN, POR NIVEL DE TENSIÓN</a:t>
            </a:r>
          </a:p>
        </c:rich>
      </c:tx>
      <c:layout>
        <c:manualLayout>
          <c:xMode val="edge"/>
          <c:yMode val="edge"/>
          <c:x val="0.19896082271852913"/>
          <c:y val="3.5398339558008425E-2"/>
        </c:manualLayout>
      </c:layout>
      <c:overlay val="0"/>
      <c:spPr>
        <a:solidFill>
          <a:srgbClr val="3798AF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20897486712494265"/>
          <c:y val="0.26534280806704585"/>
          <c:w val="0.6674935616562615"/>
          <c:h val="0.526415778710816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50800"/>
            </a:sp3d>
          </c:spPr>
          <c:invertIfNegative val="0"/>
          <c:cat>
            <c:multiLvlStrRef>
              <c:f>'7.3mensual_TENSION'!$P$55:$Q$56</c:f>
              <c:multiLvlStrCache>
                <c:ptCount val="2"/>
                <c:lvl>
                  <c:pt idx="0">
                    <c:v>MT</c:v>
                  </c:pt>
                  <c:pt idx="1">
                    <c:v>BT</c:v>
                  </c:pt>
                </c:lvl>
                <c:lvl>
                  <c:pt idx="0">
                    <c:v>Primaria</c:v>
                  </c:pt>
                  <c:pt idx="1">
                    <c:v>Secundaria</c:v>
                  </c:pt>
                </c:lvl>
              </c:multiLvlStrCache>
            </c:multiLvlStrRef>
          </c:cat>
          <c:val>
            <c:numRef>
              <c:f>'7.3mensual_TENSION'!$P$57:$Q$57</c:f>
              <c:numCache>
                <c:formatCode>_-* #\ ##0.00_-;\-* #\ ##0.00_-;_-* "-"??_-;_-@_-</c:formatCode>
                <c:ptCount val="2"/>
                <c:pt idx="0">
                  <c:v>636.78527942400785</c:v>
                </c:pt>
                <c:pt idx="1">
                  <c:v>1771.9471086780168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0"/>
        <c:axId val="301425024"/>
        <c:axId val="301426560"/>
      </c:barChart>
      <c:catAx>
        <c:axId val="30142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01426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1426560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0.10393280138814033"/>
              <c:y val="0.457825566366137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01425024"/>
        <c:crosses val="autoZero"/>
        <c:crossBetween val="between"/>
        <c:majorUnit val="200"/>
        <c:minorUnit val="4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PÉRDIDAS POR SUBSISTEMAS DE TRANSMISIÓN Y NIVEL DE TENSIÓN</a:t>
            </a:r>
          </a:p>
        </c:rich>
      </c:tx>
      <c:layout>
        <c:manualLayout>
          <c:xMode val="edge"/>
          <c:yMode val="edge"/>
          <c:x val="0.13311698600912661"/>
          <c:y val="3.3057851239669422E-2"/>
        </c:manualLayout>
      </c:layout>
      <c:overlay val="0"/>
      <c:spPr>
        <a:solidFill>
          <a:srgbClr val="3798AF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view3D>
      <c:rotX val="15"/>
      <c:hPercent val="48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798714946869109"/>
          <c:y val="0.2518036509481259"/>
          <c:w val="0.79093067481317603"/>
          <c:h val="0.48209496087013837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'7.3mensual_TENSION'!$N$27</c:f>
              <c:strCache>
                <c:ptCount val="1"/>
                <c:pt idx="0">
                  <c:v>USO PROPIO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'7.3mensual_TENSION'!$O$24:$Q$25</c:f>
              <c:multiLvlStrCache>
                <c:ptCount val="3"/>
                <c:lvl>
                  <c:pt idx="0">
                    <c:v>MT</c:v>
                  </c:pt>
                  <c:pt idx="1">
                    <c:v>AT</c:v>
                  </c:pt>
                  <c:pt idx="2">
                    <c:v>MAT</c:v>
                  </c:pt>
                </c:lvl>
                <c:lvl>
                  <c:pt idx="0">
                    <c:v>Subtransmisión</c:v>
                  </c:pt>
                  <c:pt idx="2">
                    <c:v>Transmisión</c:v>
                  </c:pt>
                </c:lvl>
              </c:multiLvlStrCache>
            </c:multiLvlStrRef>
          </c:cat>
          <c:val>
            <c:numRef>
              <c:f>'7.3mensual_TENSION'!$O$27:$Q$27</c:f>
              <c:numCache>
                <c:formatCode>General</c:formatCode>
                <c:ptCount val="3"/>
                <c:pt idx="0" formatCode="0.00">
                  <c:v>107.25113256301506</c:v>
                </c:pt>
              </c:numCache>
            </c:numRef>
          </c:val>
        </c:ser>
        <c:ser>
          <c:idx val="0"/>
          <c:order val="1"/>
          <c:tx>
            <c:strRef>
              <c:f>'7.3mensual_TENSION'!$N$26</c:f>
              <c:strCache>
                <c:ptCount val="1"/>
                <c:pt idx="0">
                  <c:v>MERCADO ELÉCTRICO</c:v>
                </c:pt>
              </c:strCache>
            </c:strRef>
          </c:tx>
          <c:spPr>
            <a:solidFill>
              <a:srgbClr val="99CC00"/>
            </a:soli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 prstMaterial="plastic">
              <a:bevelT w="50800"/>
              <a:contourClr>
                <a:srgbClr val="000000"/>
              </a:contourClr>
            </a:sp3d>
          </c:spPr>
          <c:invertIfNegative val="0"/>
          <c:cat>
            <c:multiLvlStrRef>
              <c:f>'7.3mensual_TENSION'!$O$24:$Q$25</c:f>
              <c:multiLvlStrCache>
                <c:ptCount val="3"/>
                <c:lvl>
                  <c:pt idx="0">
                    <c:v>MT</c:v>
                  </c:pt>
                  <c:pt idx="1">
                    <c:v>AT</c:v>
                  </c:pt>
                  <c:pt idx="2">
                    <c:v>MAT</c:v>
                  </c:pt>
                </c:lvl>
                <c:lvl>
                  <c:pt idx="0">
                    <c:v>Subtransmisión</c:v>
                  </c:pt>
                  <c:pt idx="2">
                    <c:v>Transmisión</c:v>
                  </c:pt>
                </c:lvl>
              </c:multiLvlStrCache>
            </c:multiLvlStrRef>
          </c:cat>
          <c:val>
            <c:numRef>
              <c:f>'7.3mensual_TENSION'!$O$26:$Q$26</c:f>
              <c:numCache>
                <c:formatCode>_-* #\ ##0.00_-;\-* #\ ##0.00_-;_-* "-"??_-;_-@_-</c:formatCode>
                <c:ptCount val="3"/>
                <c:pt idx="0">
                  <c:v>31.670635901111329</c:v>
                </c:pt>
                <c:pt idx="1">
                  <c:v>481.91111670602061</c:v>
                </c:pt>
                <c:pt idx="2" formatCode="0.00">
                  <c:v>3330.8373976015178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shape val="box"/>
        <c:axId val="332419456"/>
        <c:axId val="332421760"/>
        <c:axId val="0"/>
      </c:bar3DChart>
      <c:catAx>
        <c:axId val="332419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Subsistema</a:t>
                </a:r>
              </a:p>
            </c:rich>
          </c:tx>
          <c:layout>
            <c:manualLayout>
              <c:xMode val="edge"/>
              <c:yMode val="edge"/>
              <c:x val="0.13555080488463395"/>
              <c:y val="0.803450395146887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32421760"/>
        <c:crosses val="autoZero"/>
        <c:auto val="1"/>
        <c:lblAlgn val="ctr"/>
        <c:lblOffset val="60"/>
        <c:tickLblSkip val="1"/>
        <c:tickMarkSkip val="1"/>
        <c:noMultiLvlLbl val="0"/>
      </c:catAx>
      <c:valAx>
        <c:axId val="33242176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9.2532387920312653E-2"/>
              <c:y val="0.5096433193784661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32419456"/>
        <c:crosses val="autoZero"/>
        <c:crossBetween val="between"/>
        <c:majorUnit val="4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53085649285407"/>
          <c:y val="0.91921418913544894"/>
          <c:w val="0.68907384047483111"/>
          <c:h val="6.32992776729355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PÉRDIDAS DE ENERGÍA ELÉCTRICA EN TRANSMISIÓN POR NIVEL DE TENSIÓN</a:t>
            </a:r>
          </a:p>
        </c:rich>
      </c:tx>
      <c:layout>
        <c:manualLayout>
          <c:xMode val="edge"/>
          <c:yMode val="edge"/>
          <c:x val="0.1218802195180148"/>
          <c:y val="3.3057851239669422E-2"/>
        </c:manualLayout>
      </c:layout>
      <c:overlay val="0"/>
      <c:spPr>
        <a:solidFill>
          <a:srgbClr val="3798AF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483412322274881"/>
          <c:y val="0.42975322226138046"/>
          <c:w val="0.63270142180094791"/>
          <c:h val="0.2920118048699124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plastic">
              <a:bevelT w="50800"/>
              <a:contourClr>
                <a:srgbClr val="000000"/>
              </a:contourClr>
            </a:sp3d>
          </c:spPr>
          <c:explosion val="10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50800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50800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50800"/>
                <a:contourClr>
                  <a:srgbClr val="000000"/>
                </a:contourClr>
              </a:sp3d>
            </c:spPr>
          </c:dPt>
          <c:dLbls>
            <c:dLbl>
              <c:idx val="0"/>
              <c:layout>
                <c:manualLayout>
                  <c:x val="-3.3870101497428431E-2"/>
                  <c:y val="-4.62247384366210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7730240367352917"/>
                  <c:y val="2.194023267752630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6061411357537991E-3"/>
                  <c:y val="5.59361821345365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'7.3mensual_TENSION'!$O$25:$Q$25</c:f>
              <c:strCache>
                <c:ptCount val="3"/>
                <c:pt idx="0">
                  <c:v>MT</c:v>
                </c:pt>
                <c:pt idx="1">
                  <c:v>AT</c:v>
                </c:pt>
                <c:pt idx="2">
                  <c:v>MAT</c:v>
                </c:pt>
              </c:strCache>
            </c:strRef>
          </c:cat>
          <c:val>
            <c:numRef>
              <c:f>'7.3mensual_TENSION'!$O$28:$Q$28</c:f>
              <c:numCache>
                <c:formatCode>_-* #\ ##0.00_-;\-* #\ ##0.00_-;_-* "-"??_-;_-@_-</c:formatCode>
                <c:ptCount val="3"/>
                <c:pt idx="0">
                  <c:v>138.92176846412639</c:v>
                </c:pt>
                <c:pt idx="1">
                  <c:v>481.91111670602061</c:v>
                </c:pt>
                <c:pt idx="2">
                  <c:v>3330.8373976015178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'7.3mensual_TENSION'!$O$25:$Q$25</c:f>
              <c:strCache>
                <c:ptCount val="3"/>
                <c:pt idx="0">
                  <c:v>MT</c:v>
                </c:pt>
                <c:pt idx="1">
                  <c:v>AT</c:v>
                </c:pt>
                <c:pt idx="2">
                  <c:v>MAT</c:v>
                </c:pt>
              </c:strCache>
            </c:strRef>
          </c:cat>
          <c:val>
            <c:numRef>
              <c:f>'7.3mensual_TENSION'!$O$29:$Q$29</c:f>
              <c:numCache>
                <c:formatCode>0%</c:formatCode>
                <c:ptCount val="3"/>
                <c:pt idx="0">
                  <c:v>3.5155202363363162E-2</c:v>
                </c:pt>
                <c:pt idx="1">
                  <c:v>0.12195124649114518</c:v>
                </c:pt>
                <c:pt idx="2">
                  <c:v>0.84289355114549169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SEIN
TOTAL :  </a:t>
            </a:r>
            <a:r>
              <a:rPr lang="es-PE" baseline="0"/>
              <a:t> 6 184</a:t>
            </a:r>
            <a:r>
              <a:rPr lang="es-PE"/>
              <a:t> GW.h</a:t>
            </a:r>
          </a:p>
        </c:rich>
      </c:tx>
      <c:layout>
        <c:manualLayout>
          <c:xMode val="edge"/>
          <c:yMode val="edge"/>
          <c:x val="0.19307204939546493"/>
          <c:y val="0.21771249085667571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226585248272537"/>
          <c:y val="0.43114237445538883"/>
          <c:w val="0.2298026612219691"/>
          <c:h val="0.2715222236564691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plastic">
              <a:bevelT w="50800"/>
              <a:contourClr>
                <a:srgbClr val="000000"/>
              </a:contourClr>
            </a:sp3d>
          </c:spPr>
          <c:explosion val="3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50800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50800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50800"/>
                <a:contourClr>
                  <a:srgbClr val="000000"/>
                </a:contourClr>
              </a:sp3d>
            </c:spPr>
          </c:dPt>
          <c:dLbls>
            <c:dLbl>
              <c:idx val="0"/>
              <c:layout>
                <c:manualLayout>
                  <c:x val="1.9512195121951219E-2"/>
                  <c:y val="-3.0112923462986153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/>
                      <a:t>GENERADORA
37%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260162601626016E-3"/>
                  <c:y val="5.5207026348808121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/>
                      <a:t>TRANSMISORA
17%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6260162601626018E-2"/>
                  <c:y val="-0.14052697616060225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/>
                      <a:t>DISTRIBUIDORA
46%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'7.4POR EMPRESA'!$S$44:$S$46</c:f>
              <c:strCache>
                <c:ptCount val="3"/>
                <c:pt idx="0">
                  <c:v>GENERADORA</c:v>
                </c:pt>
                <c:pt idx="1">
                  <c:v>TRANSMISORA</c:v>
                </c:pt>
                <c:pt idx="2">
                  <c:v>DISTRIBUIDORA</c:v>
                </c:pt>
              </c:strCache>
            </c:strRef>
          </c:cat>
          <c:val>
            <c:numRef>
              <c:f>'7.4POR EMPRESA'!$T$44:$T$46</c:f>
              <c:numCache>
                <c:formatCode>0.00</c:formatCode>
                <c:ptCount val="3"/>
                <c:pt idx="0">
                  <c:v>2265.3436772521395</c:v>
                </c:pt>
                <c:pt idx="1">
                  <c:v>1047.8237305636831</c:v>
                </c:pt>
                <c:pt idx="2">
                  <c:v>2870.7012102921926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SS AA
TOTAL : 69 GW.h</a:t>
            </a:r>
          </a:p>
        </c:rich>
      </c:tx>
      <c:layout>
        <c:manualLayout>
          <c:xMode val="edge"/>
          <c:yMode val="edge"/>
          <c:x val="0.368228701142087"/>
          <c:y val="4.5543682039745029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view3D>
      <c:rotX val="15"/>
      <c:rotY val="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68366936506225"/>
          <c:y val="0.31465427216135161"/>
          <c:w val="0.59031990800572198"/>
          <c:h val="0.3905468796673556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50800" h="82550"/>
              <a:contourClr>
                <a:srgbClr val="000000"/>
              </a:contourClr>
            </a:sp3d>
          </c:spPr>
          <c:explosion val="10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50800" h="82550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50800" h="82550"/>
                <a:contourClr>
                  <a:srgbClr val="000000"/>
                </a:contourClr>
              </a:sp3d>
            </c:spPr>
          </c:dPt>
          <c:dPt>
            <c:idx val="2"/>
            <c:bubble3D val="0"/>
            <c:explosion val="7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50800" h="82550"/>
                <a:contourClr>
                  <a:srgbClr val="000000"/>
                </a:contourClr>
              </a:sp3d>
            </c:spPr>
          </c:dPt>
          <c:dLbls>
            <c:dLbl>
              <c:idx val="0"/>
              <c:layout>
                <c:manualLayout>
                  <c:x val="8.2399994840939725E-2"/>
                  <c:y val="-6.0700224971878512E-3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 sz="800" b="1"/>
                      <a:t>GENERADORA
21 %</a:t>
                    </a:r>
                    <a:endParaRPr lang="es-PE"/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-4.5516722052155123E-2"/>
                  <c:y val="0.1972506561679790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 sz="800" b="1"/>
                      <a:t>DISTRIBUIDORA
79 %</a:t>
                    </a:r>
                    <a:endParaRPr lang="es-PE"/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'7.4POR EMPRESA'!$S$44:$S$46</c:f>
              <c:strCache>
                <c:ptCount val="3"/>
                <c:pt idx="0">
                  <c:v>GENERADORA</c:v>
                </c:pt>
                <c:pt idx="1">
                  <c:v>TRANSMISORA</c:v>
                </c:pt>
                <c:pt idx="2">
                  <c:v>DISTRIBUIDORA</c:v>
                </c:pt>
              </c:strCache>
            </c:strRef>
          </c:cat>
          <c:val>
            <c:numRef>
              <c:f>'7.4POR EMPRESA'!$Z$44:$Z$46</c:f>
              <c:numCache>
                <c:formatCode>0.00</c:formatCode>
                <c:ptCount val="3"/>
                <c:pt idx="0">
                  <c:v>14.445812392827492</c:v>
                </c:pt>
                <c:pt idx="2">
                  <c:v>54.837107809831814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SEIN
TOTAL : 2 870 GW.h</a:t>
            </a:r>
          </a:p>
        </c:rich>
      </c:tx>
      <c:layout>
        <c:manualLayout>
          <c:xMode val="edge"/>
          <c:yMode val="edge"/>
          <c:x val="0.23048780487804879"/>
          <c:y val="0.17532467532467533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685813759374396"/>
          <c:y val="0.41593944403358418"/>
          <c:w val="0.16844249366048109"/>
          <c:h val="0.461774394222821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 w="44450"/>
            </a:sp3d>
          </c:spPr>
          <c:explosion val="3"/>
          <c:dPt>
            <c:idx val="0"/>
            <c:bubble3D val="0"/>
            <c:spPr>
              <a:gradFill rotWithShape="0">
                <a:gsLst>
                  <a:gs pos="0">
                    <a:srgbClr val="00CCFF">
                      <a:gamma/>
                      <a:shade val="66275"/>
                      <a:invGamma/>
                    </a:srgbClr>
                  </a:gs>
                  <a:gs pos="50000">
                    <a:srgbClr val="00CCFF"/>
                  </a:gs>
                  <a:gs pos="100000">
                    <a:srgbClr val="00CCFF">
                      <a:gamma/>
                      <a:shade val="66275"/>
                      <a:invGamma/>
                    </a:srgbClr>
                  </a:gs>
                </a:gsLst>
                <a:lin ang="5400000" scaled="1"/>
              </a:gradFill>
              <a:ln w="12700">
                <a:noFill/>
                <a:prstDash val="solid"/>
              </a:ln>
              <a:scene3d>
                <a:camera prst="orthographicFront"/>
                <a:lightRig rig="threePt" dir="t"/>
              </a:scene3d>
              <a:sp3d>
                <a:bevelT w="44450"/>
              </a:sp3d>
            </c:spPr>
          </c:dPt>
          <c:dPt>
            <c:idx val="1"/>
            <c:bubble3D val="0"/>
            <c:spPr>
              <a:gradFill rotWithShape="0">
                <a:gsLst>
                  <a:gs pos="0">
                    <a:srgbClr val="FF0000">
                      <a:gamma/>
                      <a:shade val="66275"/>
                      <a:invGamma/>
                    </a:srgbClr>
                  </a:gs>
                  <a:gs pos="50000">
                    <a:srgbClr val="FF0000"/>
                  </a:gs>
                  <a:gs pos="100000">
                    <a:srgbClr val="FF0000">
                      <a:gamma/>
                      <a:shade val="66275"/>
                      <a:invGamma/>
                    </a:srgbClr>
                  </a:gs>
                </a:gsLst>
                <a:lin ang="5400000" scaled="1"/>
              </a:gradFill>
              <a:ln w="12700">
                <a:noFill/>
                <a:prstDash val="solid"/>
              </a:ln>
              <a:scene3d>
                <a:camera prst="orthographicFront"/>
                <a:lightRig rig="threePt" dir="t"/>
              </a:scene3d>
              <a:sp3d>
                <a:bevelT w="44450"/>
              </a:sp3d>
            </c:spPr>
          </c:dPt>
          <c:dPt>
            <c:idx val="2"/>
            <c:bubble3D val="0"/>
            <c:spPr>
              <a:gradFill rotWithShape="0">
                <a:gsLst>
                  <a:gs pos="0">
                    <a:srgbClr val="FFFF00">
                      <a:gamma/>
                      <a:shade val="66275"/>
                      <a:invGamma/>
                    </a:srgbClr>
                  </a:gs>
                  <a:gs pos="50000">
                    <a:srgbClr val="FFFF00"/>
                  </a:gs>
                  <a:gs pos="100000">
                    <a:srgbClr val="FFFF00">
                      <a:gamma/>
                      <a:shade val="66275"/>
                      <a:invGamma/>
                    </a:srgbClr>
                  </a:gs>
                </a:gsLst>
                <a:lin ang="5400000" scaled="1"/>
              </a:gradFill>
              <a:ln w="12700">
                <a:noFill/>
                <a:prstDash val="solid"/>
              </a:ln>
              <a:scene3d>
                <a:camera prst="orthographicFront"/>
                <a:lightRig rig="threePt" dir="t"/>
              </a:scene3d>
              <a:sp3d>
                <a:bevelT w="44450"/>
              </a:sp3d>
            </c:spPr>
          </c:dPt>
          <c:dPt>
            <c:idx val="3"/>
            <c:bubble3D val="0"/>
            <c:spPr>
              <a:gradFill rotWithShape="0">
                <a:gsLst>
                  <a:gs pos="0">
                    <a:srgbClr val="99CC00">
                      <a:gamma/>
                      <a:shade val="66275"/>
                      <a:invGamma/>
                    </a:srgbClr>
                  </a:gs>
                  <a:gs pos="50000">
                    <a:srgbClr val="99CC00"/>
                  </a:gs>
                  <a:gs pos="100000">
                    <a:srgbClr val="99CC00">
                      <a:gamma/>
                      <a:shade val="66275"/>
                      <a:invGamma/>
                    </a:srgbClr>
                  </a:gs>
                </a:gsLst>
                <a:lin ang="5400000" scaled="1"/>
              </a:gradFill>
              <a:ln w="12700">
                <a:noFill/>
                <a:prstDash val="solid"/>
              </a:ln>
              <a:scene3d>
                <a:camera prst="orthographicFront"/>
                <a:lightRig rig="threePt" dir="t"/>
              </a:scene3d>
              <a:sp3d>
                <a:bevelT w="44450"/>
              </a:sp3d>
            </c:spPr>
          </c:dPt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s-PE"/>
                      <a:t>AT
14%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0328453739310687E-3"/>
                  <c:y val="-1.873649403596132E-2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MAT
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'7.4POR EMPRESA'!$T$48:$W$48</c:f>
              <c:strCache>
                <c:ptCount val="4"/>
                <c:pt idx="0">
                  <c:v>BT</c:v>
                </c:pt>
                <c:pt idx="1">
                  <c:v>MT</c:v>
                </c:pt>
                <c:pt idx="2">
                  <c:v>AT</c:v>
                </c:pt>
                <c:pt idx="3">
                  <c:v>MAT</c:v>
                </c:pt>
              </c:strCache>
            </c:strRef>
          </c:cat>
          <c:val>
            <c:numRef>
              <c:f>'7.4POR EMPRESA'!$T$49:$W$49</c:f>
              <c:numCache>
                <c:formatCode>0.00</c:formatCode>
                <c:ptCount val="4"/>
                <c:pt idx="0">
                  <c:v>1729.1875487843963</c:v>
                </c:pt>
                <c:pt idx="1">
                  <c:v>624.70773150779632</c:v>
                </c:pt>
                <c:pt idx="2">
                  <c:v>405.77384899999998</c:v>
                </c:pt>
                <c:pt idx="3">
                  <c:v>111.03208100000001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SS AA
TOTAL :  55 GW.h</a:t>
            </a:r>
          </a:p>
        </c:rich>
      </c:tx>
      <c:layout>
        <c:manualLayout>
          <c:xMode val="edge"/>
          <c:yMode val="edge"/>
          <c:x val="0.34871837828782037"/>
          <c:y val="6.400000000000000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797458798053296"/>
          <c:y val="0.33423193529380257"/>
          <c:w val="0.35276590379150163"/>
          <c:h val="0.57186480261395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63500"/>
            </a:sp3d>
          </c:spPr>
          <c:explosion val="6"/>
          <c:dPt>
            <c:idx val="0"/>
            <c:bubble3D val="0"/>
            <c:spPr>
              <a:gradFill rotWithShape="0">
                <a:gsLst>
                  <a:gs pos="0">
                    <a:srgbClr val="FF0000">
                      <a:gamma/>
                      <a:shade val="66275"/>
                      <a:invGamma/>
                    </a:srgbClr>
                  </a:gs>
                  <a:gs pos="50000">
                    <a:srgbClr val="FF0000"/>
                  </a:gs>
                  <a:gs pos="100000">
                    <a:srgbClr val="FF0000">
                      <a:gamma/>
                      <a:shade val="6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63500"/>
              </a:sp3d>
            </c:spPr>
          </c:dPt>
          <c:dPt>
            <c:idx val="1"/>
            <c:bubble3D val="0"/>
            <c:spPr>
              <a:gradFill rotWithShape="0">
                <a:gsLst>
                  <a:gs pos="0">
                    <a:srgbClr val="00CCFF">
                      <a:gamma/>
                      <a:shade val="66275"/>
                      <a:invGamma/>
                    </a:srgbClr>
                  </a:gs>
                  <a:gs pos="50000">
                    <a:srgbClr val="00CCFF"/>
                  </a:gs>
                  <a:gs pos="100000">
                    <a:srgbClr val="00CCFF">
                      <a:gamma/>
                      <a:shade val="6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63500"/>
              </a:sp3d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'7.4POR EMPRESA'!$Z$48:$AA$48</c:f>
              <c:strCache>
                <c:ptCount val="2"/>
                <c:pt idx="0">
                  <c:v>MT</c:v>
                </c:pt>
                <c:pt idx="1">
                  <c:v>BT</c:v>
                </c:pt>
              </c:strCache>
            </c:strRef>
          </c:cat>
          <c:val>
            <c:numRef>
              <c:f>'7.4POR EMPRESA'!$Z$49:$AA$49</c:f>
              <c:numCache>
                <c:formatCode>0.00</c:formatCode>
                <c:ptCount val="2"/>
                <c:pt idx="0">
                  <c:v>12.077547916211365</c:v>
                </c:pt>
                <c:pt idx="1">
                  <c:v>42.759559893620448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5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PÉRDIDAS DE ENERGÍA ELÉCTRICA, POR TIPO DE SISTEMA</a:t>
            </a:r>
          </a:p>
        </c:rich>
      </c:tx>
      <c:layout>
        <c:manualLayout>
          <c:xMode val="edge"/>
          <c:yMode val="edge"/>
          <c:x val="0.12837871456544123"/>
          <c:y val="3.5483870967741936E-2"/>
        </c:manualLayout>
      </c:layout>
      <c:overlay val="0"/>
      <c:spPr>
        <a:solidFill>
          <a:srgbClr val="3798AF"/>
        </a:solidFill>
        <a:ln w="25400">
          <a:noFill/>
        </a:ln>
        <a:scene3d>
          <a:camera prst="orthographicFront"/>
          <a:lightRig rig="threePt" dir="t"/>
        </a:scene3d>
        <a:sp3d prstMaterial="plastic">
          <a:bevelT w="50800"/>
        </a:sp3d>
      </c:spPr>
    </c:title>
    <c:autoTitleDeleted val="0"/>
    <c:view3D>
      <c:rotX val="15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774829266146858"/>
          <c:y val="0.41935549923686244"/>
          <c:w val="0.60135267400556469"/>
          <c:h val="0.338710210922081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plastic">
              <a:bevelT w="50800" h="184150"/>
              <a:bevelB h="63500"/>
              <a:contourClr>
                <a:srgbClr val="000000"/>
              </a:contourClr>
            </a:sp3d>
          </c:spPr>
          <c:explosion val="30"/>
          <c:dPt>
            <c:idx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50800" h="184150"/>
                <a:bevelB h="63500"/>
                <a:contourClr>
                  <a:srgbClr val="000000"/>
                </a:contourClr>
              </a:sp3d>
            </c:spPr>
          </c:dPt>
          <c:dPt>
            <c:idx val="1"/>
            <c:bubble3D val="0"/>
            <c:explosion val="22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50800" h="184150"/>
                <a:bevelB h="63500"/>
                <a:contourClr>
                  <a:srgbClr val="000000"/>
                </a:contourClr>
              </a:sp3d>
            </c:spPr>
          </c:dPt>
          <c:dLbls>
            <c:dLbl>
              <c:idx val="0"/>
              <c:layout>
                <c:manualLayout>
                  <c:x val="-3.4884925098648384E-3"/>
                  <c:y val="-4.99144864956396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3573541402562775E-2"/>
                  <c:y val="4.1072220811108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'7.1resumen'!$J$21:$K$21</c:f>
              <c:strCache>
                <c:ptCount val="2"/>
                <c:pt idx="0">
                  <c:v>SEIN</c:v>
                </c:pt>
                <c:pt idx="1">
                  <c:v>SS AA</c:v>
                </c:pt>
              </c:strCache>
            </c:strRef>
          </c:cat>
          <c:val>
            <c:numRef>
              <c:f>'7.1resumen'!$J$22:$K$22</c:f>
              <c:numCache>
                <c:formatCode>0%</c:formatCode>
                <c:ptCount val="2"/>
                <c:pt idx="0">
                  <c:v>0.97280200582930831</c:v>
                </c:pt>
                <c:pt idx="1">
                  <c:v>2.7197994170691676E-2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PÉRDIDAS DE ENERGÍA ELÉCTRICA, POR NIVEL DE TENSIÓN</a:t>
            </a:r>
          </a:p>
        </c:rich>
      </c:tx>
      <c:layout>
        <c:manualLayout>
          <c:xMode val="edge"/>
          <c:yMode val="edge"/>
          <c:x val="0.14639656406585541"/>
          <c:y val="3.5947712418300651E-2"/>
        </c:manualLayout>
      </c:layout>
      <c:overlay val="0"/>
      <c:spPr>
        <a:solidFill>
          <a:srgbClr val="3798AF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6666703324498797"/>
          <c:y val="0.32026245998793657"/>
          <c:w val="0.77928099328061939"/>
          <c:h val="0.526145469980181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66CC">
                    <a:gamma/>
                    <a:shade val="46275"/>
                    <a:invGamma/>
                  </a:srgbClr>
                </a:gs>
                <a:gs pos="50000">
                  <a:srgbClr val="0066CC"/>
                </a:gs>
                <a:gs pos="100000">
                  <a:srgbClr val="0066CC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'7.1resumen'!$J$35:$J$38</c:f>
              <c:strCache>
                <c:ptCount val="4"/>
                <c:pt idx="0">
                  <c:v>MAT</c:v>
                </c:pt>
                <c:pt idx="1">
                  <c:v>AT</c:v>
                </c:pt>
                <c:pt idx="2">
                  <c:v>MT</c:v>
                </c:pt>
                <c:pt idx="3">
                  <c:v>BT</c:v>
                </c:pt>
              </c:strCache>
            </c:strRef>
          </c:cat>
          <c:val>
            <c:numRef>
              <c:f>'7.1resumen'!$K$35:$K$38</c:f>
              <c:numCache>
                <c:formatCode>_-* #\ ##0.00_-;\-* #\ ##0.00_-;_-* "-"??_-;_-@_-</c:formatCode>
                <c:ptCount val="4"/>
                <c:pt idx="0">
                  <c:v>3330.8373976015178</c:v>
                </c:pt>
                <c:pt idx="1">
                  <c:v>481.91111670602066</c:v>
                </c:pt>
                <c:pt idx="2">
                  <c:v>775.70704788813418</c:v>
                </c:pt>
                <c:pt idx="3">
                  <c:v>1771.9471086780168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4832975423526606E-2"/>
                  <c:y val="-0.48179918686634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195323311858745E-2"/>
                  <c:y val="-0.1522385192047072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3857313290384154E-2"/>
                  <c:y val="-0.16407458871562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4287520878072061E-2"/>
                  <c:y val="-0.2718614584941588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'7.1resumen'!$J$35:$J$38</c:f>
              <c:strCache>
                <c:ptCount val="4"/>
                <c:pt idx="0">
                  <c:v>MAT</c:v>
                </c:pt>
                <c:pt idx="1">
                  <c:v>AT</c:v>
                </c:pt>
                <c:pt idx="2">
                  <c:v>MT</c:v>
                </c:pt>
                <c:pt idx="3">
                  <c:v>BT</c:v>
                </c:pt>
              </c:strCache>
            </c:strRef>
          </c:cat>
          <c:val>
            <c:numRef>
              <c:f>'7.1resumen'!$L$35:$L$38</c:f>
              <c:numCache>
                <c:formatCode>0%</c:formatCode>
                <c:ptCount val="4"/>
                <c:pt idx="0">
                  <c:v>0.52368341596586077</c:v>
                </c:pt>
                <c:pt idx="1">
                  <c:v>7.5767391098183964E-2</c:v>
                </c:pt>
                <c:pt idx="2">
                  <c:v>0.12195879538261688</c:v>
                </c:pt>
                <c:pt idx="3">
                  <c:v>0.27859039755333848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70"/>
        <c:axId val="116658176"/>
        <c:axId val="116683904"/>
      </c:barChart>
      <c:catAx>
        <c:axId val="11665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Nivel de tensión</a:t>
                </a:r>
              </a:p>
            </c:rich>
          </c:tx>
          <c:layout>
            <c:manualLayout>
              <c:xMode val="edge"/>
              <c:yMode val="edge"/>
              <c:x val="0.45270365068002866"/>
              <c:y val="0.926927418386427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6683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68390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2.0352183249821045E-2"/>
              <c:y val="0.46841130152848542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6658176"/>
        <c:crosses val="autoZero"/>
        <c:crossBetween val="between"/>
        <c:majorUnit val="4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PÉRDIDAS ELÉCTRICAS EN TRANSMISION POR TIPO DE MERCADO Y SISTEMA</a:t>
            </a:r>
          </a:p>
        </c:rich>
      </c:tx>
      <c:layout>
        <c:manualLayout>
          <c:xMode val="edge"/>
          <c:yMode val="edge"/>
          <c:x val="0.13987473903966596"/>
          <c:y val="3.4375000000000003E-2"/>
        </c:manualLayout>
      </c:layout>
      <c:overlay val="0"/>
      <c:spPr>
        <a:solidFill>
          <a:srgbClr val="3798AF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view3D>
      <c:rotX val="15"/>
      <c:hPercent val="3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000000"/>
          </a:solidFill>
          <a:prstDash val="solid"/>
        </a:ln>
      </c:spPr>
    </c:sideWall>
    <c:backWall>
      <c:thickness val="0"/>
      <c:spPr>
        <a:noFill/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8789144050104384"/>
          <c:y val="0.34062500000000001"/>
          <c:w val="0.78914405010438415"/>
          <c:h val="0.471874999999999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'7.2mensual_SISTEMA'!$M$75</c:f>
              <c:strCache>
                <c:ptCount val="1"/>
                <c:pt idx="0">
                  <c:v>MERCADO ELÉCTRICO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19050"/>
              <a:contourClr>
                <a:srgbClr val="000000"/>
              </a:contourClr>
            </a:sp3d>
          </c:spPr>
          <c:invertIfNegative val="0"/>
          <c:cat>
            <c:strRef>
              <c:f>'7.2mensual_SISTEMA'!$N$74:$O$74</c:f>
              <c:strCache>
                <c:ptCount val="2"/>
                <c:pt idx="0">
                  <c:v>SEIN</c:v>
                </c:pt>
                <c:pt idx="1">
                  <c:v>SS AA</c:v>
                </c:pt>
              </c:strCache>
            </c:strRef>
          </c:cat>
          <c:val>
            <c:numRef>
              <c:f>'7.2mensual_SISTEMA'!$N$75:$O$75</c:f>
              <c:numCache>
                <c:formatCode>_-* #\ ##0.00_-;\-* #\ ##0.00_-;_-* "-"??_-;_-@_-</c:formatCode>
                <c:ptCount val="2"/>
                <c:pt idx="0">
                  <c:v>3829.973337815823</c:v>
                </c:pt>
                <c:pt idx="1">
                  <c:v>14.445812392827492</c:v>
                </c:pt>
              </c:numCache>
            </c:numRef>
          </c:val>
        </c:ser>
        <c:ser>
          <c:idx val="1"/>
          <c:order val="1"/>
          <c:tx>
            <c:strRef>
              <c:f>'7.2mensual_SISTEMA'!$M$76</c:f>
              <c:strCache>
                <c:ptCount val="1"/>
                <c:pt idx="0">
                  <c:v>USO PROPIO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50800"/>
              <a:contourClr>
                <a:srgbClr val="000000"/>
              </a:contourClr>
            </a:sp3d>
          </c:spPr>
          <c:invertIfNegative val="0"/>
          <c:cat>
            <c:strRef>
              <c:f>'7.2mensual_SISTEMA'!$N$74:$O$74</c:f>
              <c:strCache>
                <c:ptCount val="2"/>
                <c:pt idx="0">
                  <c:v>SEIN</c:v>
                </c:pt>
                <c:pt idx="1">
                  <c:v>SS AA</c:v>
                </c:pt>
              </c:strCache>
            </c:strRef>
          </c:cat>
          <c:val>
            <c:numRef>
              <c:f>'7.2mensual_SISTEMA'!$N$76:$O$76</c:f>
              <c:numCache>
                <c:formatCode>_-* #\ ##0.00_-;\-* #\ ##0.00_-;_-* "-"??_-;_-@_-</c:formatCode>
                <c:ptCount val="2"/>
                <c:pt idx="0">
                  <c:v>3.5438579999999997</c:v>
                </c:pt>
                <c:pt idx="1">
                  <c:v>103.70727456301509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473728"/>
        <c:axId val="126475264"/>
        <c:axId val="0"/>
      </c:bar3DChart>
      <c:catAx>
        <c:axId val="12647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26475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475264"/>
        <c:scaling>
          <c:orientation val="minMax"/>
          <c:max val="25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3.7578288100208766E-2"/>
              <c:y val="0.57187500000000002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26473728"/>
        <c:crosses val="autoZero"/>
        <c:crossBetween val="between"/>
        <c:majorUnit val="500"/>
        <c:min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3590814196242171"/>
          <c:y val="0.91979166666666667"/>
          <c:w val="0.65692414752957551"/>
          <c:h val="5.83333333333333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PÉRDIDAS ELÉCTRICAS  EN EL SISTEMA ELÉCTRICO DE TRANSMISIÓN, POR SISTEMA</a:t>
            </a:r>
          </a:p>
        </c:rich>
      </c:tx>
      <c:layout>
        <c:manualLayout>
          <c:xMode val="edge"/>
          <c:yMode val="edge"/>
          <c:x val="0.14645305700423811"/>
          <c:y val="3.4055727554179564E-2"/>
        </c:manualLayout>
      </c:layout>
      <c:overlay val="0"/>
      <c:spPr>
        <a:solidFill>
          <a:srgbClr val="3798AF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75972540045766"/>
          <c:y val="0.42724458204334365"/>
          <c:w val="0.67505720823798632"/>
          <c:h val="0.3622291021671826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57150" h="133350"/>
              <a:bevelB w="82550" h="6350"/>
              <a:contourClr>
                <a:srgbClr val="000000"/>
              </a:contourClr>
            </a:sp3d>
          </c:spPr>
          <c:explosion val="25"/>
          <c:dPt>
            <c:idx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57150" h="133350"/>
                <a:bevelB w="82550" h="6350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57150" h="133350"/>
                <a:bevelB w="82550" h="6350"/>
                <a:contourClr>
                  <a:srgbClr val="000000"/>
                </a:contourClr>
              </a:sp3d>
            </c:spPr>
          </c:dPt>
          <c:dLbls>
            <c:dLbl>
              <c:idx val="0"/>
              <c:layout>
                <c:manualLayout>
                  <c:x val="1.2204424103737605E-2"/>
                  <c:y val="2.8895768833849329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0511060259344011E-2"/>
                  <c:y val="-1.238390092879257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'7.2mensual_SISTEMA'!$N$92:$O$92</c:f>
              <c:strCache>
                <c:ptCount val="2"/>
                <c:pt idx="0">
                  <c:v>SEIN</c:v>
                </c:pt>
                <c:pt idx="1">
                  <c:v>SS AA</c:v>
                </c:pt>
              </c:strCache>
            </c:strRef>
          </c:cat>
          <c:val>
            <c:numRef>
              <c:f>'7.2mensual_SISTEMA'!$N$94:$O$94</c:f>
              <c:numCache>
                <c:formatCode>0%</c:formatCode>
                <c:ptCount val="2"/>
                <c:pt idx="0">
                  <c:v>0.97285929116338365</c:v>
                </c:pt>
                <c:pt idx="1">
                  <c:v>2.7140708836616317E-2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PÉRDIDAS EN EL MERCADO ELÉCTRICO POR SISTEMA DE DISTRIBUCIÓN</a:t>
            </a:r>
          </a:p>
        </c:rich>
      </c:tx>
      <c:layout>
        <c:manualLayout>
          <c:xMode val="edge"/>
          <c:yMode val="edge"/>
          <c:x val="0.11111133120938498"/>
          <c:y val="3.7037037037037035E-2"/>
        </c:manualLayout>
      </c:layout>
      <c:overlay val="0"/>
      <c:spPr>
        <a:solidFill>
          <a:srgbClr val="3798AF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view3D>
      <c:rotX val="15"/>
      <c:rotY val="2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74641867952856"/>
          <c:y val="0.46059797949784581"/>
          <c:w val="0.5296875354138193"/>
          <c:h val="0.34076697370375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44450" h="82550"/>
              <a:contourClr>
                <a:srgbClr val="000000"/>
              </a:contourClr>
            </a:sp3d>
          </c:spPr>
          <c:explosion val="25"/>
          <c:dPt>
            <c:idx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44450" h="82550"/>
                <a:contourClr>
                  <a:srgbClr val="000000"/>
                </a:contourClr>
              </a:sp3d>
            </c:spPr>
          </c:dPt>
          <c:dPt>
            <c:idx val="1"/>
            <c:bubble3D val="0"/>
            <c:explosion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44450" h="82550"/>
                <a:contourClr>
                  <a:srgbClr val="000000"/>
                </a:contourClr>
              </a:sp3d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'7.2mensual_SISTEMA'!$O$115:$P$115</c:f>
              <c:strCache>
                <c:ptCount val="2"/>
                <c:pt idx="0">
                  <c:v>SS AA</c:v>
                </c:pt>
                <c:pt idx="1">
                  <c:v>SEIN</c:v>
                </c:pt>
              </c:strCache>
            </c:strRef>
          </c:cat>
          <c:val>
            <c:numRef>
              <c:f>'7.2mensual_SISTEMA'!$O$119:$P$119</c:f>
              <c:numCache>
                <c:formatCode>0%</c:formatCode>
                <c:ptCount val="2"/>
                <c:pt idx="0">
                  <c:v>2.276596108422034E-2</c:v>
                </c:pt>
                <c:pt idx="1">
                  <c:v>0.97723403891577976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000"/>
              <a:t>PÉRDIDAS  ELÉCTRICAS EN EL MERCADO ELÉCTRICO, POR SUBSISTEMA</a:t>
            </a:r>
          </a:p>
        </c:rich>
      </c:tx>
      <c:layout>
        <c:manualLayout>
          <c:xMode val="edge"/>
          <c:yMode val="edge"/>
          <c:x val="0.1978949578671087"/>
          <c:y val="3.3434650455927049E-2"/>
        </c:manualLayout>
      </c:layout>
      <c:overlay val="0"/>
      <c:spPr>
        <a:solidFill>
          <a:srgbClr val="3798AF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view3D>
      <c:rotX val="15"/>
      <c:hPercent val="3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473702172802397"/>
          <c:y val="0.33738601823708209"/>
          <c:w val="0.8168429449454615"/>
          <c:h val="0.4772036474164133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'7.2mensual_SISTEMA'!$M$18</c:f>
              <c:strCache>
                <c:ptCount val="1"/>
                <c:pt idx="0">
                  <c:v> Transmisión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31750"/>
              <a:contourClr>
                <a:srgbClr val="000000"/>
              </a:contourClr>
            </a:sp3d>
          </c:spPr>
          <c:invertIfNegative val="0"/>
          <c:cat>
            <c:strRef>
              <c:f>'7.2mensual_SISTEMA'!$N$17:$O$17</c:f>
              <c:strCache>
                <c:ptCount val="2"/>
                <c:pt idx="0">
                  <c:v>SEIN</c:v>
                </c:pt>
                <c:pt idx="1">
                  <c:v>SS AA</c:v>
                </c:pt>
              </c:strCache>
            </c:strRef>
          </c:cat>
          <c:val>
            <c:numRef>
              <c:f>'7.2mensual_SISTEMA'!$N$18:$O$18</c:f>
              <c:numCache>
                <c:formatCode>_-* #\ ##0.00_-;\-* #\ ##0.00_-;_-* "-"??_-;_-@_-</c:formatCode>
                <c:ptCount val="2"/>
                <c:pt idx="0">
                  <c:v>3214.3940451623357</c:v>
                </c:pt>
                <c:pt idx="1">
                  <c:v>5.4112714391828094</c:v>
                </c:pt>
              </c:numCache>
            </c:numRef>
          </c:val>
        </c:ser>
        <c:ser>
          <c:idx val="1"/>
          <c:order val="1"/>
          <c:tx>
            <c:strRef>
              <c:f>'7.2mensual_SISTEMA'!$M$19</c:f>
              <c:strCache>
                <c:ptCount val="1"/>
                <c:pt idx="0">
                  <c:v>Subtransmisión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38100"/>
              <a:contourClr>
                <a:srgbClr val="000000"/>
              </a:contourClr>
            </a:sp3d>
          </c:spPr>
          <c:invertIfNegative val="0"/>
          <c:cat>
            <c:strRef>
              <c:f>'7.2mensual_SISTEMA'!$N$17:$O$17</c:f>
              <c:strCache>
                <c:ptCount val="2"/>
                <c:pt idx="0">
                  <c:v>SEIN</c:v>
                </c:pt>
                <c:pt idx="1">
                  <c:v>SS AA</c:v>
                </c:pt>
              </c:strCache>
            </c:strRef>
          </c:cat>
          <c:val>
            <c:numRef>
              <c:f>'7.2mensual_SISTEMA'!$N$19:$O$19</c:f>
              <c:numCache>
                <c:formatCode>_-* #\ ##0.00_-;\-* #\ ##0.00_-;_-* "-"??_-;_-@_-</c:formatCode>
                <c:ptCount val="2"/>
                <c:pt idx="0">
                  <c:v>615.5792926534873</c:v>
                </c:pt>
                <c:pt idx="1">
                  <c:v>9.034540953644683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shape val="box"/>
        <c:axId val="134681344"/>
        <c:axId val="134683264"/>
        <c:axId val="0"/>
      </c:bar3DChart>
      <c:catAx>
        <c:axId val="13468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468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68326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7.3684210526315783E-2"/>
              <c:y val="0.5835866261398176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4681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</c:legendEntry>
      <c:layout>
        <c:manualLayout>
          <c:xMode val="edge"/>
          <c:yMode val="edge"/>
          <c:x val="0.23789495786710871"/>
          <c:y val="0.90982776089159068"/>
          <c:w val="0.66033651056775799"/>
          <c:h val="5.6737588652482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PÉRDIDAS POR SUBSISTEMA DE DISTRIBUCIÓN Y TIPO DE SISTEMA</a:t>
            </a:r>
          </a:p>
        </c:rich>
      </c:tx>
      <c:layout>
        <c:manualLayout>
          <c:xMode val="edge"/>
          <c:yMode val="edge"/>
          <c:x val="0.14444470230694847"/>
          <c:y val="3.7037277556800245E-2"/>
        </c:manualLayout>
      </c:layout>
      <c:overlay val="0"/>
      <c:spPr>
        <a:solidFill>
          <a:srgbClr val="3798AF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52000112847467117"/>
          <c:y val="0.26262712616768652"/>
          <c:w val="0.38000082465456742"/>
          <c:h val="0.57575946890608198"/>
        </c:manualLayout>
      </c:layout>
      <c:doughnutChart>
        <c:varyColors val="1"/>
        <c:ser>
          <c:idx val="0"/>
          <c:order val="0"/>
          <c:tx>
            <c:strRef>
              <c:f>'7.2mensual_SISTEMA'!$O$115</c:f>
              <c:strCache>
                <c:ptCount val="1"/>
                <c:pt idx="0">
                  <c:v>SS AA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50800"/>
            </a:sp3d>
          </c:spPr>
          <c:dPt>
            <c:idx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50800"/>
              </a:sp3d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50800"/>
              </a:sp3d>
            </c:spPr>
          </c:dPt>
          <c:dLbls>
            <c:dLbl>
              <c:idx val="1"/>
              <c:layout>
                <c:manualLayout>
                  <c:x val="1.4814814814814815E-2"/>
                  <c:y val="2.731557491483777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'7.2mensual_SISTEMA'!$N$116:$N$117</c:f>
              <c:strCache>
                <c:ptCount val="2"/>
                <c:pt idx="0">
                  <c:v>Primaria</c:v>
                </c:pt>
                <c:pt idx="1">
                  <c:v>Secundaria</c:v>
                </c:pt>
              </c:strCache>
            </c:strRef>
          </c:cat>
          <c:val>
            <c:numRef>
              <c:f>'7.2mensual_SISTEMA'!$O$116:$O$117</c:f>
              <c:numCache>
                <c:formatCode>_-* #\ ##0.00_-;\-* #\ ##0.00_-;_-* "-"??_-;_-@_-</c:formatCode>
                <c:ptCount val="2"/>
                <c:pt idx="0">
                  <c:v>12.077547916211365</c:v>
                </c:pt>
                <c:pt idx="1">
                  <c:v>42.759559893620448</c:v>
                </c:pt>
              </c:numCache>
            </c:numRef>
          </c:val>
        </c:ser>
        <c:ser>
          <c:idx val="1"/>
          <c:order val="1"/>
          <c:tx>
            <c:strRef>
              <c:f>'7.2mensual_SISTEMA'!$P$115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rgbClr val="339966"/>
            </a:soli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 w="50800"/>
            </a:sp3d>
          </c:spPr>
          <c:explosion val="3"/>
          <c:dPt>
            <c:idx val="0"/>
            <c:bubble3D val="0"/>
            <c:spPr>
              <a:solidFill>
                <a:srgbClr val="99CC00"/>
              </a:solidFill>
              <a:ln w="12700">
                <a:noFill/>
                <a:prstDash val="solid"/>
              </a:ln>
              <a:scene3d>
                <a:camera prst="orthographicFront"/>
                <a:lightRig rig="threePt" dir="t"/>
              </a:scene3d>
              <a:sp3d>
                <a:bevelT w="50800"/>
              </a:sp3d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noFill/>
                <a:prstDash val="solid"/>
              </a:ln>
              <a:scene3d>
                <a:camera prst="orthographicFront"/>
                <a:lightRig rig="threePt" dir="t"/>
              </a:scene3d>
              <a:sp3d>
                <a:bevelT w="50800"/>
              </a:sp3d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'7.2mensual_SISTEMA'!$N$116:$N$117</c:f>
              <c:strCache>
                <c:ptCount val="2"/>
                <c:pt idx="0">
                  <c:v>Primaria</c:v>
                </c:pt>
                <c:pt idx="1">
                  <c:v>Secundaria</c:v>
                </c:pt>
              </c:strCache>
            </c:strRef>
          </c:cat>
          <c:val>
            <c:numRef>
              <c:f>'7.2mensual_SISTEMA'!$P$116:$P$117</c:f>
              <c:numCache>
                <c:formatCode>_-* #\ ##0.00_-;\-* #\ ##0.00_-;_-* "-"??_-;_-@_-</c:formatCode>
                <c:ptCount val="2"/>
                <c:pt idx="0">
                  <c:v>624.70773150779632</c:v>
                </c:pt>
                <c:pt idx="1">
                  <c:v>1729.1875487843963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60"/>
        <c:holeSize val="25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8222306948473542"/>
          <c:y val="0.86868955813513005"/>
          <c:w val="0.46222317999723722"/>
          <c:h val="6.73398814838866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000"/>
              <a:t>PORCENTAJE DE PÉRDIDAS EN EL MERCADO ELÉCTRICO SEGUN EL SISTEMA ELÉCTRICO</a:t>
            </a:r>
          </a:p>
        </c:rich>
      </c:tx>
      <c:layout>
        <c:manualLayout>
          <c:xMode val="edge"/>
          <c:yMode val="edge"/>
          <c:x val="0.16163801865192384"/>
          <c:y val="3.3639276685506335E-2"/>
        </c:manualLayout>
      </c:layout>
      <c:overlay val="0"/>
      <c:spPr>
        <a:solidFill>
          <a:srgbClr val="3798AF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335636199266728"/>
          <c:y val="0.45582865617344137"/>
          <c:w val="0.51182540225950013"/>
          <c:h val="0.2823655758626501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50800" h="88900"/>
              <a:contourClr>
                <a:srgbClr val="000000"/>
              </a:contourClr>
            </a:sp3d>
          </c:spPr>
          <c:explosion val="14"/>
          <c:dPt>
            <c:idx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50800" h="88900"/>
                <a:contourClr>
                  <a:srgbClr val="000000"/>
                </a:contourClr>
              </a:sp3d>
            </c:spPr>
          </c:dPt>
          <c:dPt>
            <c:idx val="1"/>
            <c:bubble3D val="0"/>
          </c:dPt>
          <c:dLbls>
            <c:dLbl>
              <c:idx val="0"/>
              <c:layout>
                <c:manualLayout>
                  <c:x val="5.7606145112449283E-2"/>
                  <c:y val="9.8019943136660473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 sz="8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Subtransmisión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 sz="8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16%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032084351525008E-2"/>
                  <c:y val="-5.5949176451224554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 sz="8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Transmisión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PE" sz="8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84%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'7.2mensual_SISTEMA'!$H$8:$I$8</c:f>
              <c:strCache>
                <c:ptCount val="2"/>
                <c:pt idx="0">
                  <c:v>Subtransmisión</c:v>
                </c:pt>
                <c:pt idx="1">
                  <c:v>Transmisión</c:v>
                </c:pt>
              </c:strCache>
            </c:strRef>
          </c:cat>
          <c:val>
            <c:numRef>
              <c:f>'7.2mensual_SISTEMA'!$H$22:$I$22</c:f>
              <c:numCache>
                <c:formatCode>0%</c:formatCode>
                <c:ptCount val="2"/>
                <c:pt idx="0">
                  <c:v>0.16247287540777963</c:v>
                </c:pt>
                <c:pt idx="1">
                  <c:v>0.83752712459222045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4</xdr:row>
      <xdr:rowOff>9525</xdr:rowOff>
    </xdr:from>
    <xdr:to>
      <xdr:col>7</xdr:col>
      <xdr:colOff>390525</xdr:colOff>
      <xdr:row>12</xdr:row>
      <xdr:rowOff>9525</xdr:rowOff>
    </xdr:to>
    <xdr:graphicFrame macro="">
      <xdr:nvGraphicFramePr>
        <xdr:cNvPr id="1167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15</xdr:row>
      <xdr:rowOff>228600</xdr:rowOff>
    </xdr:from>
    <xdr:to>
      <xdr:col>7</xdr:col>
      <xdr:colOff>361950</xdr:colOff>
      <xdr:row>27</xdr:row>
      <xdr:rowOff>238125</xdr:rowOff>
    </xdr:to>
    <xdr:graphicFrame macro="">
      <xdr:nvGraphicFramePr>
        <xdr:cNvPr id="1168" name="Chart 1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409575</xdr:colOff>
      <xdr:row>31</xdr:row>
      <xdr:rowOff>228600</xdr:rowOff>
    </xdr:from>
    <xdr:to>
      <xdr:col>7</xdr:col>
      <xdr:colOff>361950</xdr:colOff>
      <xdr:row>43</xdr:row>
      <xdr:rowOff>228600</xdr:rowOff>
    </xdr:to>
    <xdr:graphicFrame macro="">
      <xdr:nvGraphicFramePr>
        <xdr:cNvPr id="1169" name="Chart 1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1114425</xdr:colOff>
      <xdr:row>34</xdr:row>
      <xdr:rowOff>57150</xdr:rowOff>
    </xdr:from>
    <xdr:to>
      <xdr:col>14</xdr:col>
      <xdr:colOff>381000</xdr:colOff>
      <xdr:row>52</xdr:row>
      <xdr:rowOff>47625</xdr:rowOff>
    </xdr:to>
    <xdr:graphicFrame macro="">
      <xdr:nvGraphicFramePr>
        <xdr:cNvPr id="4232" name="Chart 40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276225</xdr:colOff>
      <xdr:row>37</xdr:row>
      <xdr:rowOff>133350</xdr:rowOff>
    </xdr:from>
    <xdr:to>
      <xdr:col>14</xdr:col>
      <xdr:colOff>190500</xdr:colOff>
      <xdr:row>51</xdr:row>
      <xdr:rowOff>0</xdr:rowOff>
    </xdr:to>
    <xdr:graphicFrame macro="">
      <xdr:nvGraphicFramePr>
        <xdr:cNvPr id="4233" name="Chart 4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219075</xdr:colOff>
      <xdr:row>58</xdr:row>
      <xdr:rowOff>114300</xdr:rowOff>
    </xdr:from>
    <xdr:to>
      <xdr:col>13</xdr:col>
      <xdr:colOff>152400</xdr:colOff>
      <xdr:row>76</xdr:row>
      <xdr:rowOff>133350</xdr:rowOff>
    </xdr:to>
    <xdr:graphicFrame macro="">
      <xdr:nvGraphicFramePr>
        <xdr:cNvPr id="4234" name="Chart 4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533400</xdr:colOff>
      <xdr:row>61</xdr:row>
      <xdr:rowOff>9525</xdr:rowOff>
    </xdr:from>
    <xdr:to>
      <xdr:col>13</xdr:col>
      <xdr:colOff>95250</xdr:colOff>
      <xdr:row>75</xdr:row>
      <xdr:rowOff>123825</xdr:rowOff>
    </xdr:to>
    <xdr:graphicFrame macro="">
      <xdr:nvGraphicFramePr>
        <xdr:cNvPr id="4235" name="Chart 4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476250</xdr:colOff>
      <xdr:row>50</xdr:row>
      <xdr:rowOff>19050</xdr:rowOff>
    </xdr:from>
    <xdr:to>
      <xdr:col>8</xdr:col>
      <xdr:colOff>323850</xdr:colOff>
      <xdr:row>52</xdr:row>
      <xdr:rowOff>57150</xdr:rowOff>
    </xdr:to>
    <xdr:sp macro="" textlink="">
      <xdr:nvSpPr>
        <xdr:cNvPr id="25719" name="Text Box 1143"/>
        <xdr:cNvSpPr txBox="1">
          <a:spLocks noChangeArrowheads="1"/>
        </xdr:cNvSpPr>
      </xdr:nvSpPr>
      <xdr:spPr bwMode="auto">
        <a:xfrm>
          <a:off x="2562225" y="11363325"/>
          <a:ext cx="419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* Solo considera  el sistema principal. Las pérdidas del sistema secundario esta considerado en las pérdidas de las empresas generadoras.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0.04167</cdr:x>
      <cdr:y>0.04487</cdr:y>
    </cdr:from>
    <cdr:to>
      <cdr:x>0.99389</cdr:x>
      <cdr:y>0.14842</cdr:y>
    </cdr:to>
    <cdr:sp macro="" textlink="">
      <cdr:nvSpPr>
        <cdr:cNvPr id="22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206" y="119428"/>
          <a:ext cx="7428319" cy="268271"/>
        </a:xfrm>
        <a:prstGeom xmlns:a="http://schemas.openxmlformats.org/drawingml/2006/main" prst="rect">
          <a:avLst/>
        </a:prstGeom>
        <a:solidFill xmlns:a="http://schemas.openxmlformats.org/drawingml/2006/main">
          <a:srgbClr val="3798AF"/>
        </a:solidFill>
        <a:ln xmlns:a="http://schemas.openxmlformats.org/drawingml/2006/main" w="9525">
          <a:noFill/>
          <a:miter lim="800000"/>
          <a:headEnd/>
          <a:tailEnd/>
        </a:ln>
        <a:scene3d xmlns:a="http://schemas.openxmlformats.org/drawingml/2006/main">
          <a:camera prst="orthographicFront"/>
          <a:lightRig rig="soft" dir="t"/>
        </a:scene3d>
        <a:sp3d xmlns:a="http://schemas.openxmlformats.org/drawingml/2006/main">
          <a:bevelT w="50800"/>
        </a:sp3d>
      </cdr:spPr>
      <cdr:txBody>
        <a:bodyPr xmlns:a="http://schemas.openxmlformats.org/drawingml/2006/main" vertOverflow="clip" wrap="square" lIns="27432" tIns="22860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PÉRDIDAS  ELÉCTRICAS POR SISTEMA Y POR TIPO DE EMPRESA EN EL MERCADO ELÉCTRICO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0.03004</cdr:x>
      <cdr:y>0.02779</cdr:y>
    </cdr:from>
    <cdr:to>
      <cdr:x>0.97909</cdr:x>
      <cdr:y>0.09553</cdr:y>
    </cdr:to>
    <cdr:sp macro="" textlink="">
      <cdr:nvSpPr>
        <cdr:cNvPr id="235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8126" y="84976"/>
          <a:ext cx="7421577" cy="199358"/>
        </a:xfrm>
        <a:prstGeom xmlns:a="http://schemas.openxmlformats.org/drawingml/2006/main" prst="rect">
          <a:avLst/>
        </a:prstGeom>
        <a:solidFill xmlns:a="http://schemas.openxmlformats.org/drawingml/2006/main">
          <a:srgbClr val="3798AF"/>
        </a:solidFill>
        <a:ln xmlns:a="http://schemas.openxmlformats.org/drawingml/2006/main" w="9525">
          <a:noFill/>
          <a:miter lim="800000"/>
          <a:headEnd/>
          <a:tailEnd/>
        </a:ln>
        <a:scene3d xmlns:a="http://schemas.openxmlformats.org/drawingml/2006/main">
          <a:camera prst="orthographicFront"/>
          <a:lightRig rig="soft" dir="t"/>
        </a:scene3d>
        <a:sp3d xmlns:a="http://schemas.openxmlformats.org/drawingml/2006/main">
          <a:bevelT w="50800"/>
        </a:sp3d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PÉRDIDAS  ELÉCTRICAS POR SISTEMA, EN  EMPRESAS DISTRIBUIDORAS Y POR  NIVEL DE TENSIÓN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86</xdr:row>
      <xdr:rowOff>28575</xdr:rowOff>
    </xdr:from>
    <xdr:to>
      <xdr:col>5</xdr:col>
      <xdr:colOff>361950</xdr:colOff>
      <xdr:row>105</xdr:row>
      <xdr:rowOff>0</xdr:rowOff>
    </xdr:to>
    <xdr:graphicFrame macro="">
      <xdr:nvGraphicFramePr>
        <xdr:cNvPr id="2625" name="Chart 8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447675</xdr:colOff>
      <xdr:row>86</xdr:row>
      <xdr:rowOff>9525</xdr:rowOff>
    </xdr:from>
    <xdr:to>
      <xdr:col>9</xdr:col>
      <xdr:colOff>1314450</xdr:colOff>
      <xdr:row>105</xdr:row>
      <xdr:rowOff>9525</xdr:rowOff>
    </xdr:to>
    <xdr:graphicFrame macro="">
      <xdr:nvGraphicFramePr>
        <xdr:cNvPr id="2626" name="Chart 2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127</xdr:row>
      <xdr:rowOff>57150</xdr:rowOff>
    </xdr:from>
    <xdr:to>
      <xdr:col>5</xdr:col>
      <xdr:colOff>247650</xdr:colOff>
      <xdr:row>144</xdr:row>
      <xdr:rowOff>47625</xdr:rowOff>
    </xdr:to>
    <xdr:graphicFrame macro="">
      <xdr:nvGraphicFramePr>
        <xdr:cNvPr id="2627" name="Chart 2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266700</xdr:colOff>
      <xdr:row>23</xdr:row>
      <xdr:rowOff>152400</xdr:rowOff>
    </xdr:from>
    <xdr:to>
      <xdr:col>9</xdr:col>
      <xdr:colOff>1257300</xdr:colOff>
      <xdr:row>43</xdr:row>
      <xdr:rowOff>47625</xdr:rowOff>
    </xdr:to>
    <xdr:graphicFrame macro="">
      <xdr:nvGraphicFramePr>
        <xdr:cNvPr id="2628" name="Chart 2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314325</xdr:colOff>
      <xdr:row>127</xdr:row>
      <xdr:rowOff>38100</xdr:rowOff>
    </xdr:from>
    <xdr:to>
      <xdr:col>9</xdr:col>
      <xdr:colOff>1304925</xdr:colOff>
      <xdr:row>144</xdr:row>
      <xdr:rowOff>57150</xdr:rowOff>
    </xdr:to>
    <xdr:graphicFrame macro="">
      <xdr:nvGraphicFramePr>
        <xdr:cNvPr id="2629" name="Chart 2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342900</xdr:colOff>
      <xdr:row>132</xdr:row>
      <xdr:rowOff>47625</xdr:rowOff>
    </xdr:from>
    <xdr:to>
      <xdr:col>9</xdr:col>
      <xdr:colOff>295275</xdr:colOff>
      <xdr:row>133</xdr:row>
      <xdr:rowOff>76200</xdr:rowOff>
    </xdr:to>
    <xdr:sp macro="" textlink="">
      <xdr:nvSpPr>
        <xdr:cNvPr id="5641" name="Text Box 521"/>
        <xdr:cNvSpPr txBox="1">
          <a:spLocks noChangeArrowheads="1"/>
        </xdr:cNvSpPr>
      </xdr:nvSpPr>
      <xdr:spPr bwMode="auto">
        <a:xfrm>
          <a:off x="22498050" y="23450550"/>
          <a:ext cx="866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SEIN</a:t>
          </a:r>
        </a:p>
      </xdr:txBody>
    </xdr:sp>
    <xdr:clientData/>
  </xdr:twoCellAnchor>
  <xdr:twoCellAnchor>
    <xdr:from>
      <xdr:col>8</xdr:col>
      <xdr:colOff>415925</xdr:colOff>
      <xdr:row>133</xdr:row>
      <xdr:rowOff>85725</xdr:rowOff>
    </xdr:from>
    <xdr:to>
      <xdr:col>9</xdr:col>
      <xdr:colOff>368300</xdr:colOff>
      <xdr:row>134</xdr:row>
      <xdr:rowOff>123825</xdr:rowOff>
    </xdr:to>
    <xdr:sp macro="" textlink="">
      <xdr:nvSpPr>
        <xdr:cNvPr id="5642" name="Text Box 522"/>
        <xdr:cNvSpPr txBox="1">
          <a:spLocks noChangeArrowheads="1"/>
        </xdr:cNvSpPr>
      </xdr:nvSpPr>
      <xdr:spPr bwMode="auto">
        <a:xfrm>
          <a:off x="22609175" y="24031575"/>
          <a:ext cx="866775" cy="203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SS AA</a:t>
          </a:r>
        </a:p>
      </xdr:txBody>
    </xdr:sp>
    <xdr:clientData/>
  </xdr:twoCellAnchor>
  <xdr:twoCellAnchor>
    <xdr:from>
      <xdr:col>0</xdr:col>
      <xdr:colOff>28575</xdr:colOff>
      <xdr:row>24</xdr:row>
      <xdr:rowOff>19050</xdr:rowOff>
    </xdr:from>
    <xdr:to>
      <xdr:col>5</xdr:col>
      <xdr:colOff>114300</xdr:colOff>
      <xdr:row>43</xdr:row>
      <xdr:rowOff>47625</xdr:rowOff>
    </xdr:to>
    <xdr:graphicFrame macro="">
      <xdr:nvGraphicFramePr>
        <xdr:cNvPr id="2632" name="Chart 8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466725</xdr:colOff>
      <xdr:row>46</xdr:row>
      <xdr:rowOff>152400</xdr:rowOff>
    </xdr:from>
    <xdr:to>
      <xdr:col>9</xdr:col>
      <xdr:colOff>914400</xdr:colOff>
      <xdr:row>64</xdr:row>
      <xdr:rowOff>28575</xdr:rowOff>
    </xdr:to>
    <xdr:graphicFrame macro="">
      <xdr:nvGraphicFramePr>
        <xdr:cNvPr id="2633" name="Chart 8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571500</xdr:colOff>
      <xdr:row>98</xdr:row>
      <xdr:rowOff>95250</xdr:rowOff>
    </xdr:from>
    <xdr:to>
      <xdr:col>4</xdr:col>
      <xdr:colOff>266700</xdr:colOff>
      <xdr:row>100</xdr:row>
      <xdr:rowOff>38100</xdr:rowOff>
    </xdr:to>
    <xdr:sp macro="" textlink="">
      <xdr:nvSpPr>
        <xdr:cNvPr id="5971" name="Text Box 851"/>
        <xdr:cNvSpPr txBox="1">
          <a:spLocks noChangeArrowheads="1"/>
        </xdr:cNvSpPr>
      </xdr:nvSpPr>
      <xdr:spPr bwMode="auto">
        <a:xfrm>
          <a:off x="18192750" y="17221200"/>
          <a:ext cx="476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12%</a:t>
          </a:r>
        </a:p>
      </xdr:txBody>
    </xdr:sp>
    <xdr:clientData/>
  </xdr:twoCellAnchor>
  <xdr:twoCellAnchor>
    <xdr:from>
      <xdr:col>4</xdr:col>
      <xdr:colOff>238125</xdr:colOff>
      <xdr:row>98</xdr:row>
      <xdr:rowOff>28575</xdr:rowOff>
    </xdr:from>
    <xdr:to>
      <xdr:col>4</xdr:col>
      <xdr:colOff>723900</xdr:colOff>
      <xdr:row>99</xdr:row>
      <xdr:rowOff>152400</xdr:rowOff>
    </xdr:to>
    <xdr:sp macro="" textlink="">
      <xdr:nvSpPr>
        <xdr:cNvPr id="5972" name="Text Box 852"/>
        <xdr:cNvSpPr txBox="1">
          <a:spLocks noChangeArrowheads="1"/>
        </xdr:cNvSpPr>
      </xdr:nvSpPr>
      <xdr:spPr bwMode="auto">
        <a:xfrm>
          <a:off x="18640425" y="17154525"/>
          <a:ext cx="485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88%</a:t>
          </a:r>
        </a:p>
      </xdr:txBody>
    </xdr:sp>
    <xdr:clientData/>
  </xdr:twoCellAnchor>
  <xdr:twoCellAnchor>
    <xdr:from>
      <xdr:col>1</xdr:col>
      <xdr:colOff>875433</xdr:colOff>
      <xdr:row>92</xdr:row>
      <xdr:rowOff>117763</xdr:rowOff>
    </xdr:from>
    <xdr:to>
      <xdr:col>2</xdr:col>
      <xdr:colOff>325581</xdr:colOff>
      <xdr:row>94</xdr:row>
      <xdr:rowOff>70138</xdr:rowOff>
    </xdr:to>
    <xdr:sp macro="" textlink="">
      <xdr:nvSpPr>
        <xdr:cNvPr id="5973" name="Text Box 853"/>
        <xdr:cNvSpPr txBox="1">
          <a:spLocks noChangeArrowheads="1"/>
        </xdr:cNvSpPr>
      </xdr:nvSpPr>
      <xdr:spPr bwMode="auto">
        <a:xfrm>
          <a:off x="1751733" y="16272163"/>
          <a:ext cx="374073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99%</a:t>
          </a:r>
        </a:p>
      </xdr:txBody>
    </xdr:sp>
    <xdr:clientData/>
  </xdr:twoCellAnchor>
  <xdr:twoCellAnchor>
    <xdr:from>
      <xdr:col>1</xdr:col>
      <xdr:colOff>666750</xdr:colOff>
      <xdr:row>27</xdr:row>
      <xdr:rowOff>19050</xdr:rowOff>
    </xdr:from>
    <xdr:to>
      <xdr:col>3</xdr:col>
      <xdr:colOff>704850</xdr:colOff>
      <xdr:row>28</xdr:row>
      <xdr:rowOff>85725</xdr:rowOff>
    </xdr:to>
    <xdr:sp macro="" textlink="">
      <xdr:nvSpPr>
        <xdr:cNvPr id="13368" name="Text Box 1080"/>
        <xdr:cNvSpPr txBox="1">
          <a:spLocks noChangeArrowheads="1"/>
        </xdr:cNvSpPr>
      </xdr:nvSpPr>
      <xdr:spPr bwMode="auto">
        <a:xfrm>
          <a:off x="1543050" y="5248275"/>
          <a:ext cx="18192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TOTAL :   3 844 GW.h</a:t>
          </a:r>
        </a:p>
      </xdr:txBody>
    </xdr:sp>
    <xdr:clientData/>
  </xdr:twoCellAnchor>
  <xdr:twoCellAnchor>
    <xdr:from>
      <xdr:col>2</xdr:col>
      <xdr:colOff>447675</xdr:colOff>
      <xdr:row>98</xdr:row>
      <xdr:rowOff>76200</xdr:rowOff>
    </xdr:from>
    <xdr:to>
      <xdr:col>3</xdr:col>
      <xdr:colOff>28575</xdr:colOff>
      <xdr:row>100</xdr:row>
      <xdr:rowOff>28575</xdr:rowOff>
    </xdr:to>
    <xdr:sp macro="" textlink="">
      <xdr:nvSpPr>
        <xdr:cNvPr id="5970" name="Text Box 850"/>
        <xdr:cNvSpPr txBox="1">
          <a:spLocks noChangeArrowheads="1"/>
        </xdr:cNvSpPr>
      </xdr:nvSpPr>
      <xdr:spPr bwMode="auto">
        <a:xfrm>
          <a:off x="17211675" y="17202150"/>
          <a:ext cx="4381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1%</a:t>
          </a:r>
        </a:p>
      </xdr:txBody>
    </xdr:sp>
    <xdr:clientData/>
  </xdr:twoCellAnchor>
  <xdr:twoCellAnchor>
    <xdr:from>
      <xdr:col>2</xdr:col>
      <xdr:colOff>57150</xdr:colOff>
      <xdr:row>91</xdr:row>
      <xdr:rowOff>9525</xdr:rowOff>
    </xdr:from>
    <xdr:to>
      <xdr:col>3</xdr:col>
      <xdr:colOff>571500</xdr:colOff>
      <xdr:row>91</xdr:row>
      <xdr:rowOff>9525</xdr:rowOff>
    </xdr:to>
    <xdr:sp macro="" textlink="">
      <xdr:nvSpPr>
        <xdr:cNvPr id="2639" name="Line 1085"/>
        <xdr:cNvSpPr>
          <a:spLocks noChangeShapeType="1"/>
        </xdr:cNvSpPr>
      </xdr:nvSpPr>
      <xdr:spPr bwMode="auto">
        <a:xfrm>
          <a:off x="1857375" y="15859125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486833</xdr:colOff>
      <xdr:row>131</xdr:row>
      <xdr:rowOff>156633</xdr:rowOff>
    </xdr:from>
    <xdr:to>
      <xdr:col>7</xdr:col>
      <xdr:colOff>572558</xdr:colOff>
      <xdr:row>137</xdr:row>
      <xdr:rowOff>137583</xdr:rowOff>
    </xdr:to>
    <xdr:sp macro="" textlink="">
      <xdr:nvSpPr>
        <xdr:cNvPr id="13374" name="Text Box 1086"/>
        <xdr:cNvSpPr txBox="1">
          <a:spLocks noChangeArrowheads="1"/>
        </xdr:cNvSpPr>
      </xdr:nvSpPr>
      <xdr:spPr bwMode="auto">
        <a:xfrm>
          <a:off x="4878916" y="22879050"/>
          <a:ext cx="1842559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SEIN     :   2 354 GW.h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SS AA   :       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55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GW.h </a:t>
          </a: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TOTAL  :   2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409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GW.h</a:t>
          </a:r>
        </a:p>
      </xdr:txBody>
    </xdr:sp>
    <xdr:clientData/>
  </xdr:twoCellAnchor>
  <xdr:twoCellAnchor>
    <xdr:from>
      <xdr:col>5</xdr:col>
      <xdr:colOff>342900</xdr:colOff>
      <xdr:row>134</xdr:row>
      <xdr:rowOff>47625</xdr:rowOff>
    </xdr:from>
    <xdr:to>
      <xdr:col>7</xdr:col>
      <xdr:colOff>295275</xdr:colOff>
      <xdr:row>134</xdr:row>
      <xdr:rowOff>47625</xdr:rowOff>
    </xdr:to>
    <xdr:sp macro="" textlink="">
      <xdr:nvSpPr>
        <xdr:cNvPr id="2641" name="Line 1087"/>
        <xdr:cNvSpPr>
          <a:spLocks noChangeShapeType="1"/>
        </xdr:cNvSpPr>
      </xdr:nvSpPr>
      <xdr:spPr bwMode="auto">
        <a:xfrm>
          <a:off x="4733925" y="23421975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0.38738</cdr:x>
      <cdr:y>0.16502</cdr:y>
    </cdr:from>
    <cdr:to>
      <cdr:x>0.78541</cdr:x>
      <cdr:y>0.3428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7828" y="493026"/>
          <a:ext cx="1816423" cy="5311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SEIN     :   3</a:t>
          </a:r>
          <a:r>
            <a:rPr lang="en-US" sz="900" b="1" i="0" strike="noStrike" baseline="0">
              <a:solidFill>
                <a:srgbClr val="000000"/>
              </a:solidFill>
              <a:latin typeface="Arial"/>
              <a:cs typeface="Arial"/>
            </a:rPr>
            <a:t> 834</a:t>
          </a: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 GW.h</a:t>
          </a:r>
        </a:p>
        <a:p xmlns:a="http://schemas.openxmlformats.org/drawingml/2006/main">
          <a:pPr algn="l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SS AA   :      118 GW.h </a:t>
          </a:r>
        </a:p>
        <a:p xmlns:a="http://schemas.openxmlformats.org/drawingml/2006/main">
          <a:pPr algn="l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TOTAL  :   3</a:t>
          </a:r>
          <a:r>
            <a:rPr lang="en-US" sz="900" b="1" i="0" strike="noStrike" baseline="0">
              <a:solidFill>
                <a:srgbClr val="000000"/>
              </a:solidFill>
              <a:latin typeface="Arial"/>
              <a:cs typeface="Arial"/>
            </a:rPr>
            <a:t> 952</a:t>
          </a: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 GW.h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0.33951</cdr:x>
      <cdr:y>0.2359</cdr:y>
    </cdr:from>
    <cdr:to>
      <cdr:x>0.81486</cdr:x>
      <cdr:y>0.31853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1974" y="725984"/>
          <a:ext cx="1916049" cy="2534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TOTAL :   3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952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GW.h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0.29143</cdr:x>
      <cdr:y>0.238</cdr:y>
    </cdr:from>
    <cdr:to>
      <cdr:x>0.71926</cdr:x>
      <cdr:y>0.3303</cdr:y>
    </cdr:to>
    <cdr:sp macro="" textlink="">
      <cdr:nvSpPr>
        <cdr:cNvPr id="19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0725" y="652217"/>
          <a:ext cx="1854989" cy="25385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TOTAL :   2 409 GW.h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0.36588</cdr:x>
      <cdr:y>0.16376</cdr:y>
    </cdr:from>
    <cdr:to>
      <cdr:x>0.76824</cdr:x>
      <cdr:y>0.36885</cdr:y>
    </cdr:to>
    <cdr:sp macro="" textlink="">
      <cdr:nvSpPr>
        <cdr:cNvPr id="143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62030" y="517906"/>
          <a:ext cx="1824285" cy="644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1" i="0" strike="noStrike">
              <a:solidFill>
                <a:srgbClr val="000000"/>
              </a:solidFill>
              <a:latin typeface="Arial"/>
              <a:cs typeface="Arial"/>
            </a:rPr>
            <a:t>SEIN      :  3</a:t>
          </a:r>
          <a:r>
            <a:rPr lang="en-US" sz="1050" b="1" i="0" strike="noStrike" baseline="0">
              <a:solidFill>
                <a:srgbClr val="000000"/>
              </a:solidFill>
              <a:latin typeface="Arial"/>
              <a:cs typeface="Arial"/>
            </a:rPr>
            <a:t>830</a:t>
          </a:r>
          <a:r>
            <a:rPr lang="en-US" sz="1050" b="1" i="0" strike="noStrike">
              <a:solidFill>
                <a:srgbClr val="000000"/>
              </a:solidFill>
              <a:latin typeface="Arial"/>
              <a:cs typeface="Arial"/>
            </a:rPr>
            <a:t> GW.h</a:t>
          </a:r>
        </a:p>
        <a:p xmlns:a="http://schemas.openxmlformats.org/drawingml/2006/main">
          <a:pPr algn="l" rtl="0">
            <a:defRPr sz="1000"/>
          </a:pPr>
          <a:r>
            <a:rPr lang="en-US" sz="1050" b="1" i="0" strike="noStrike">
              <a:solidFill>
                <a:srgbClr val="000000"/>
              </a:solidFill>
              <a:latin typeface="Arial"/>
              <a:cs typeface="Arial"/>
            </a:rPr>
            <a:t>SS AA    :     14  GW.h </a:t>
          </a:r>
        </a:p>
        <a:p xmlns:a="http://schemas.openxmlformats.org/drawingml/2006/main">
          <a:pPr algn="l" rtl="0">
            <a:defRPr sz="1000"/>
          </a:pPr>
          <a:r>
            <a:rPr lang="en-US" sz="1050" b="1" i="0" strike="noStrike">
              <a:solidFill>
                <a:srgbClr val="000000"/>
              </a:solidFill>
              <a:latin typeface="Arial"/>
              <a:cs typeface="Arial"/>
            </a:rPr>
            <a:t>TOTAL  :  3 844 GW.h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0.37336</cdr:x>
      <cdr:y>0.22399</cdr:y>
    </cdr:from>
    <cdr:to>
      <cdr:x>0.64848</cdr:x>
      <cdr:y>0.28973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44903" y="645346"/>
          <a:ext cx="1430789" cy="18848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TOTAL :   107 GW.h</a:t>
          </a:r>
        </a:p>
      </cdr:txBody>
    </cdr:sp>
  </cdr:relSizeAnchor>
  <cdr:relSizeAnchor xmlns:cdr="http://schemas.openxmlformats.org/drawingml/2006/chartDrawing">
    <cdr:from>
      <cdr:x>0.34078</cdr:x>
      <cdr:y>0.51</cdr:y>
    </cdr:from>
    <cdr:to>
      <cdr:x>0.43948</cdr:x>
      <cdr:y>0.60333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743075" y="1457325"/>
          <a:ext cx="5048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1100"/>
            <a:t>3%</a:t>
          </a:r>
        </a:p>
      </cdr:txBody>
    </cdr:sp>
  </cdr:relSizeAnchor>
  <cdr:relSizeAnchor xmlns:cdr="http://schemas.openxmlformats.org/drawingml/2006/chartDrawing">
    <cdr:from>
      <cdr:x>0.64867</cdr:x>
      <cdr:y>0.25444</cdr:y>
    </cdr:from>
    <cdr:to>
      <cdr:x>0.74736</cdr:x>
      <cdr:y>0.34778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3317875" y="727075"/>
          <a:ext cx="5048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1100"/>
            <a:t>97%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51</xdr:row>
      <xdr:rowOff>142875</xdr:rowOff>
    </xdr:from>
    <xdr:to>
      <xdr:col>12</xdr:col>
      <xdr:colOff>28575</xdr:colOff>
      <xdr:row>68</xdr:row>
      <xdr:rowOff>19050</xdr:rowOff>
    </xdr:to>
    <xdr:graphicFrame macro="">
      <xdr:nvGraphicFramePr>
        <xdr:cNvPr id="3394" name="Chart 2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476250</xdr:colOff>
      <xdr:row>23</xdr:row>
      <xdr:rowOff>38100</xdr:rowOff>
    </xdr:from>
    <xdr:to>
      <xdr:col>12</xdr:col>
      <xdr:colOff>28575</xdr:colOff>
      <xdr:row>44</xdr:row>
      <xdr:rowOff>95250</xdr:rowOff>
    </xdr:to>
    <xdr:graphicFrame macro="">
      <xdr:nvGraphicFramePr>
        <xdr:cNvPr id="3395" name="Chart 2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1060</xdr:colOff>
      <xdr:row>36</xdr:row>
      <xdr:rowOff>9525</xdr:rowOff>
    </xdr:from>
    <xdr:to>
      <xdr:col>7</xdr:col>
      <xdr:colOff>386293</xdr:colOff>
      <xdr:row>37</xdr:row>
      <xdr:rowOff>85725</xdr:rowOff>
    </xdr:to>
    <xdr:sp macro="" textlink="">
      <xdr:nvSpPr>
        <xdr:cNvPr id="6565" name="Text Box 421"/>
        <xdr:cNvSpPr txBox="1">
          <a:spLocks noChangeArrowheads="1"/>
        </xdr:cNvSpPr>
      </xdr:nvSpPr>
      <xdr:spPr bwMode="auto">
        <a:xfrm>
          <a:off x="16458143" y="6634692"/>
          <a:ext cx="385233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0,8%</a:t>
          </a:r>
        </a:p>
      </xdr:txBody>
    </xdr:sp>
    <xdr:clientData/>
  </xdr:twoCellAnchor>
  <xdr:twoCellAnchor>
    <xdr:from>
      <xdr:col>7</xdr:col>
      <xdr:colOff>519641</xdr:colOff>
      <xdr:row>37</xdr:row>
      <xdr:rowOff>120650</xdr:rowOff>
    </xdr:from>
    <xdr:to>
      <xdr:col>7</xdr:col>
      <xdr:colOff>900641</xdr:colOff>
      <xdr:row>39</xdr:row>
      <xdr:rowOff>34925</xdr:rowOff>
    </xdr:to>
    <xdr:sp macro="" textlink="">
      <xdr:nvSpPr>
        <xdr:cNvPr id="6566" name="Text Box 422"/>
        <xdr:cNvSpPr txBox="1">
          <a:spLocks noChangeArrowheads="1"/>
        </xdr:cNvSpPr>
      </xdr:nvSpPr>
      <xdr:spPr bwMode="auto">
        <a:xfrm>
          <a:off x="7345891" y="6661150"/>
          <a:ext cx="381000" cy="23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2,7%</a:t>
          </a:r>
        </a:p>
      </xdr:txBody>
    </xdr:sp>
    <xdr:clientData/>
  </xdr:twoCellAnchor>
  <xdr:twoCellAnchor>
    <xdr:from>
      <xdr:col>7</xdr:col>
      <xdr:colOff>1037166</xdr:colOff>
      <xdr:row>37</xdr:row>
      <xdr:rowOff>7408</xdr:rowOff>
    </xdr:from>
    <xdr:to>
      <xdr:col>8</xdr:col>
      <xdr:colOff>335491</xdr:colOff>
      <xdr:row>38</xdr:row>
      <xdr:rowOff>83608</xdr:rowOff>
    </xdr:to>
    <xdr:sp macro="" textlink="">
      <xdr:nvSpPr>
        <xdr:cNvPr id="6567" name="Text Box 423"/>
        <xdr:cNvSpPr txBox="1">
          <a:spLocks noChangeArrowheads="1"/>
        </xdr:cNvSpPr>
      </xdr:nvSpPr>
      <xdr:spPr bwMode="auto">
        <a:xfrm>
          <a:off x="7863416" y="6547908"/>
          <a:ext cx="441325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12,2%</a:t>
          </a:r>
        </a:p>
      </xdr:txBody>
    </xdr:sp>
    <xdr:clientData/>
  </xdr:twoCellAnchor>
  <xdr:twoCellAnchor>
    <xdr:from>
      <xdr:col>9</xdr:col>
      <xdr:colOff>291041</xdr:colOff>
      <xdr:row>32</xdr:row>
      <xdr:rowOff>3175</xdr:rowOff>
    </xdr:from>
    <xdr:to>
      <xdr:col>10</xdr:col>
      <xdr:colOff>171449</xdr:colOff>
      <xdr:row>33</xdr:row>
      <xdr:rowOff>76200</xdr:rowOff>
    </xdr:to>
    <xdr:sp macro="" textlink="">
      <xdr:nvSpPr>
        <xdr:cNvPr id="6568" name="Text Box 424"/>
        <xdr:cNvSpPr txBox="1">
          <a:spLocks noChangeArrowheads="1"/>
        </xdr:cNvSpPr>
      </xdr:nvSpPr>
      <xdr:spPr bwMode="auto">
        <a:xfrm>
          <a:off x="8800041" y="5749925"/>
          <a:ext cx="441325" cy="23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84,3%</a:t>
          </a:r>
        </a:p>
      </xdr:txBody>
    </xdr:sp>
    <xdr:clientData/>
  </xdr:twoCellAnchor>
  <xdr:twoCellAnchor>
    <xdr:from>
      <xdr:col>0</xdr:col>
      <xdr:colOff>0</xdr:colOff>
      <xdr:row>23</xdr:row>
      <xdr:rowOff>57150</xdr:rowOff>
    </xdr:from>
    <xdr:to>
      <xdr:col>5</xdr:col>
      <xdr:colOff>304800</xdr:colOff>
      <xdr:row>44</xdr:row>
      <xdr:rowOff>114300</xdr:rowOff>
    </xdr:to>
    <xdr:graphicFrame macro="">
      <xdr:nvGraphicFramePr>
        <xdr:cNvPr id="3400" name="Chart 4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239060</xdr:colOff>
      <xdr:row>53</xdr:row>
      <xdr:rowOff>610596</xdr:rowOff>
    </xdr:from>
    <xdr:to>
      <xdr:col>10</xdr:col>
      <xdr:colOff>123639</xdr:colOff>
      <xdr:row>54</xdr:row>
      <xdr:rowOff>138455</xdr:rowOff>
    </xdr:to>
    <xdr:sp macro="" textlink="">
      <xdr:nvSpPr>
        <xdr:cNvPr id="6570" name="Text Box 426"/>
        <xdr:cNvSpPr txBox="1">
          <a:spLocks noChangeArrowheads="1"/>
        </xdr:cNvSpPr>
      </xdr:nvSpPr>
      <xdr:spPr bwMode="auto">
        <a:xfrm>
          <a:off x="9033810" y="9585263"/>
          <a:ext cx="445496" cy="173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74%</a:t>
          </a:r>
        </a:p>
      </xdr:txBody>
    </xdr:sp>
    <xdr:clientData/>
  </xdr:twoCellAnchor>
  <xdr:twoCellAnchor>
    <xdr:from>
      <xdr:col>7</xdr:col>
      <xdr:colOff>93697</xdr:colOff>
      <xdr:row>59</xdr:row>
      <xdr:rowOff>84293</xdr:rowOff>
    </xdr:from>
    <xdr:to>
      <xdr:col>7</xdr:col>
      <xdr:colOff>497980</xdr:colOff>
      <xdr:row>60</xdr:row>
      <xdr:rowOff>116043</xdr:rowOff>
    </xdr:to>
    <xdr:sp macro="" textlink="">
      <xdr:nvSpPr>
        <xdr:cNvPr id="6571" name="Text Box 427"/>
        <xdr:cNvSpPr txBox="1">
          <a:spLocks noChangeArrowheads="1"/>
        </xdr:cNvSpPr>
      </xdr:nvSpPr>
      <xdr:spPr bwMode="auto">
        <a:xfrm>
          <a:off x="7121030" y="10498293"/>
          <a:ext cx="40428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26%</a:t>
          </a:r>
        </a:p>
      </xdr:txBody>
    </xdr:sp>
    <xdr:clientData/>
  </xdr:twoCellAnchor>
  <xdr:twoCellAnchor>
    <xdr:from>
      <xdr:col>2</xdr:col>
      <xdr:colOff>533400</xdr:colOff>
      <xdr:row>28</xdr:row>
      <xdr:rowOff>0</xdr:rowOff>
    </xdr:from>
    <xdr:to>
      <xdr:col>4</xdr:col>
      <xdr:colOff>742950</xdr:colOff>
      <xdr:row>29</xdr:row>
      <xdr:rowOff>152400</xdr:rowOff>
    </xdr:to>
    <xdr:sp macro="" textlink="">
      <xdr:nvSpPr>
        <xdr:cNvPr id="7100" name="Text Box 956"/>
        <xdr:cNvSpPr txBox="1">
          <a:spLocks noChangeArrowheads="1"/>
        </xdr:cNvSpPr>
      </xdr:nvSpPr>
      <xdr:spPr bwMode="auto">
        <a:xfrm>
          <a:off x="11972925" y="5419725"/>
          <a:ext cx="2209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TOTAL :  3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952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GW.h</a:t>
          </a:r>
        </a:p>
      </xdr:txBody>
    </xdr:sp>
    <xdr:clientData/>
  </xdr:twoCellAnchor>
  <xdr:twoCellAnchor>
    <xdr:from>
      <xdr:col>7</xdr:col>
      <xdr:colOff>646641</xdr:colOff>
      <xdr:row>26</xdr:row>
      <xdr:rowOff>97367</xdr:rowOff>
    </xdr:from>
    <xdr:to>
      <xdr:col>10</xdr:col>
      <xdr:colOff>37041</xdr:colOff>
      <xdr:row>28</xdr:row>
      <xdr:rowOff>30692</xdr:rowOff>
    </xdr:to>
    <xdr:sp macro="" textlink="">
      <xdr:nvSpPr>
        <xdr:cNvPr id="7125" name="Text Box 981"/>
        <xdr:cNvSpPr txBox="1">
          <a:spLocks noChangeArrowheads="1"/>
        </xdr:cNvSpPr>
      </xdr:nvSpPr>
      <xdr:spPr bwMode="auto">
        <a:xfrm>
          <a:off x="17103724" y="5135034"/>
          <a:ext cx="2057400" cy="250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TOTAL :  3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952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GW.h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0.41571</cdr:x>
      <cdr:y>0.17703</cdr:y>
    </cdr:from>
    <cdr:to>
      <cdr:x>0.66622</cdr:x>
      <cdr:y>0.24789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28277" y="563174"/>
          <a:ext cx="1527454" cy="224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TOTAL :  2 408 GW.h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BD%20P&#233;rdidas%2020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eyra Vilca, Anival Wenceslao" refreshedDate="44300.923136226855" createdVersion="4" refreshedVersion="4" minRefreshableVersion="3" recordCount="17">
  <cacheSource type="worksheet">
    <worksheetSource ref="A64:T81" sheet="Resumen_Dinamico" r:id="rId2"/>
  </cacheSource>
  <cacheFields count="20">
    <cacheField name="Tipo Emp" numFmtId="0">
      <sharedItems count="2">
        <s v="Uso Propio"/>
        <s v="Mercado Eléctrico"/>
      </sharedItems>
    </cacheField>
    <cacheField name="Sistema" numFmtId="0">
      <sharedItems count="2">
        <s v="SA"/>
        <s v="SEIN"/>
      </sharedItems>
    </cacheField>
    <cacheField name="Area2" numFmtId="0">
      <sharedItems count="2">
        <s v="Transm."/>
        <s v="Distrib."/>
      </sharedItems>
    </cacheField>
    <cacheField name="Tipo" numFmtId="0">
      <sharedItems count="4">
        <s v="AUT"/>
        <s v="GEN"/>
        <s v="DIS"/>
        <s v="TRA"/>
      </sharedItems>
    </cacheField>
    <cacheField name="Subsistema" numFmtId="0">
      <sharedItems count="5">
        <s v="Transmisión y Distribución"/>
        <s v="Subtransmisión"/>
        <s v="Transmisión"/>
        <s v="Distribución Primaria"/>
        <s v="Distribución Secundaria"/>
      </sharedItems>
    </cacheField>
    <cacheField name="Tensión" numFmtId="0">
      <sharedItems count="4">
        <s v="MT "/>
        <s v="AT "/>
        <s v="MAT"/>
        <s v="BT "/>
      </sharedItems>
    </cacheField>
    <cacheField name="|" numFmtId="0">
      <sharedItems/>
    </cacheField>
    <cacheField name="Ene" numFmtId="168">
      <sharedItems containsSemiMixedTypes="0" containsString="0" containsNumber="1" minValue="0" maxValue="177.23605900807613"/>
    </cacheField>
    <cacheField name="Feb" numFmtId="168">
      <sharedItems containsSemiMixedTypes="0" containsString="0" containsNumber="1" minValue="0" maxValue="147.73496738104555"/>
    </cacheField>
    <cacheField name="Mar" numFmtId="168">
      <sharedItems containsSemiMixedTypes="0" containsString="0" containsNumber="1" minValue="0" maxValue="185.84130890673822"/>
    </cacheField>
    <cacheField name="Abr" numFmtId="168">
      <sharedItems containsSemiMixedTypes="0" containsString="0" containsNumber="1" minValue="0" maxValue="189.21774070036406"/>
    </cacheField>
    <cacheField name="May" numFmtId="168">
      <sharedItems containsSemiMixedTypes="0" containsString="0" containsNumber="1" minValue="0" maxValue="156.90218138389005"/>
    </cacheField>
    <cacheField name="Jun" numFmtId="168">
      <sharedItems containsSemiMixedTypes="0" containsString="0" containsNumber="1" minValue="0" maxValue="220.165184599735"/>
    </cacheField>
    <cacheField name="Jul" numFmtId="168">
      <sharedItems containsSemiMixedTypes="0" containsString="0" containsNumber="1" minValue="0" maxValue="160.63046192061543"/>
    </cacheField>
    <cacheField name="Ago" numFmtId="168">
      <sharedItems containsSemiMixedTypes="0" containsString="0" containsNumber="1" minValue="0" maxValue="159.62535955314783"/>
    </cacheField>
    <cacheField name="Sep" numFmtId="168">
      <sharedItems containsSemiMixedTypes="0" containsString="0" containsNumber="1" minValue="0" maxValue="211.18255668879891"/>
    </cacheField>
    <cacheField name="Oct" numFmtId="168">
      <sharedItems containsSemiMixedTypes="0" containsString="0" containsNumber="1" minValue="0" maxValue="215.45039520769424"/>
    </cacheField>
    <cacheField name="Nov" numFmtId="168">
      <sharedItems containsSemiMixedTypes="0" containsString="0" containsNumber="1" minValue="0" maxValue="200.71275663445462"/>
    </cacheField>
    <cacheField name="Dic" numFmtId="168">
      <sharedItems containsSemiMixedTypes="0" containsString="0" containsNumber="1" minValue="0" maxValue="199.63423721033141"/>
    </cacheField>
    <cacheField name="Total" numFmtId="169">
      <sharedItems containsSemiMixedTypes="0" containsString="0" containsNumber="1" minValue="0" maxValue="2166.57031459865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x v="0"/>
    <x v="0"/>
    <x v="0"/>
    <x v="0"/>
    <x v="0"/>
    <s v="NA"/>
    <n v="8.475587296917924"/>
    <n v="7.1605562969179237"/>
    <n v="10.191062296917924"/>
    <n v="9.8544532969179244"/>
    <n v="8.4026972969179248"/>
    <n v="8.9862352969179238"/>
    <n v="7.8733632969179226"/>
    <n v="7.6584552969179214"/>
    <n v="7.9487042969179225"/>
    <n v="8.3360402969179237"/>
    <n v="8.6459102969179238"/>
    <n v="10.174209296917923"/>
    <n v="103.70727456301509"/>
  </r>
  <r>
    <x v="0"/>
    <x v="1"/>
    <x v="0"/>
    <x v="0"/>
    <x v="0"/>
    <x v="0"/>
    <s v="NA"/>
    <n v="0.34288000000000002"/>
    <n v="0.34330899999999998"/>
    <n v="0.43870500000000001"/>
    <n v="0.27858899999999998"/>
    <n v="0.28236299999999992"/>
    <n v="0.24471099999999998"/>
    <n v="0.18696200000000002"/>
    <n v="0.29822499999999996"/>
    <n v="0.34927900000000001"/>
    <n v="0.24372200000000002"/>
    <n v="0.31914099999999995"/>
    <n v="0.215972"/>
    <n v="3.5438579999999997"/>
  </r>
  <r>
    <x v="1"/>
    <x v="0"/>
    <x v="0"/>
    <x v="1"/>
    <x v="1"/>
    <x v="1"/>
    <s v="Secundaria"/>
    <n v="0.58076346367173848"/>
    <n v="0.50882577590880962"/>
    <n v="0.58686862887770963"/>
    <n v="0.55363586602590698"/>
    <n v="0.58152998226925778"/>
    <n v="0.55559721370638138"/>
    <n v="0.55994482435947635"/>
    <n v="0.7032901980804982"/>
    <n v="0.67812549275776446"/>
    <n v="0.60235295286818524"/>
    <n v="0.59013528968265561"/>
    <n v="0.61463115424524262"/>
    <n v="7.1157008424536263"/>
  </r>
  <r>
    <x v="1"/>
    <x v="0"/>
    <x v="0"/>
    <x v="1"/>
    <x v="1"/>
    <x v="0"/>
    <s v="Secundaria"/>
    <n v="0.20554148085490251"/>
    <n v="0.12752449570271351"/>
    <n v="0.16185337729302263"/>
    <n v="0.1335182762178812"/>
    <n v="0.13003759484640032"/>
    <n v="0.16622701878072246"/>
    <n v="0.15584303687117371"/>
    <n v="0.19711188683496533"/>
    <n v="0.18891823756001386"/>
    <n v="0.18570296607033848"/>
    <n v="0.13735212284714013"/>
    <n v="0.12920961731178277"/>
    <n v="1.9188401111910567"/>
  </r>
  <r>
    <x v="1"/>
    <x v="0"/>
    <x v="0"/>
    <x v="1"/>
    <x v="2"/>
    <x v="2"/>
    <s v="Secundaria"/>
    <n v="0.50225043228029809"/>
    <n v="0.31654261733021644"/>
    <n v="0.36283797646799537"/>
    <n v="0.40504671482660759"/>
    <n v="0.40728078452603755"/>
    <n v="0.41419501970570838"/>
    <n v="0.44905405698986528"/>
    <n v="0.66339607479807494"/>
    <n v="0.57957306395723596"/>
    <n v="0.52756148794641278"/>
    <n v="0.3991764646126742"/>
    <n v="0.38435674574168266"/>
    <n v="5.4112714391828094"/>
  </r>
  <r>
    <x v="1"/>
    <x v="0"/>
    <x v="0"/>
    <x v="2"/>
    <x v="1"/>
    <x v="1"/>
    <s v="Secundaria"/>
    <n v="0"/>
    <n v="0"/>
    <n v="0"/>
    <n v="0"/>
    <n v="0"/>
    <n v="0"/>
    <n v="0"/>
    <n v="0"/>
    <n v="0"/>
    <n v="0"/>
    <n v="0"/>
    <n v="0"/>
    <n v="0"/>
  </r>
  <r>
    <x v="1"/>
    <x v="0"/>
    <x v="0"/>
    <x v="2"/>
    <x v="1"/>
    <x v="2"/>
    <s v="Secundaria"/>
    <n v="0"/>
    <n v="0"/>
    <n v="0"/>
    <n v="0"/>
    <n v="0"/>
    <n v="0"/>
    <n v="0"/>
    <n v="0"/>
    <n v="0"/>
    <n v="0"/>
    <n v="0"/>
    <n v="0"/>
    <n v="0"/>
  </r>
  <r>
    <x v="1"/>
    <x v="0"/>
    <x v="1"/>
    <x v="2"/>
    <x v="3"/>
    <x v="0"/>
    <s v="Primaria"/>
    <n v="1.0125826149152177"/>
    <n v="0.90698032364626369"/>
    <n v="1.0598662212265335"/>
    <n v="0.99886762974240972"/>
    <n v="0.9870000917604993"/>
    <n v="0.90417242044649582"/>
    <n v="0.93726240469805955"/>
    <n v="1.1013060726072696"/>
    <n v="1.0558576852807131"/>
    <n v="1.037697518723472"/>
    <n v="0.98334819814485108"/>
    <n v="1.0926067350195785"/>
    <n v="12.077547916211365"/>
  </r>
  <r>
    <x v="1"/>
    <x v="0"/>
    <x v="1"/>
    <x v="2"/>
    <x v="4"/>
    <x v="3"/>
    <s v="Secundaria"/>
    <n v="3.3265799650919505"/>
    <n v="2.902973888852308"/>
    <n v="4.0578760664298539"/>
    <n v="3.5738219374516569"/>
    <n v="4.107433589278001"/>
    <n v="3.0884981737826402"/>
    <n v="3.8572590525526631"/>
    <n v="3.5590699935263266"/>
    <n v="3.5340900486455604"/>
    <n v="3.6533523810816448"/>
    <n v="3.248288594267327"/>
    <n v="3.8503162026605162"/>
    <n v="42.759559893620448"/>
  </r>
  <r>
    <x v="1"/>
    <x v="1"/>
    <x v="0"/>
    <x v="1"/>
    <x v="1"/>
    <x v="1"/>
    <s v="Secundaria"/>
    <n v="5.2336244284966513"/>
    <n v="4.9346621162595818"/>
    <n v="7.3573392632906822"/>
    <n v="5.4424150261424833"/>
    <n v="4.8370979098991311"/>
    <n v="4.0692996784620084"/>
    <n v="4.0649890678089156"/>
    <n v="6.7393476940878925"/>
    <n v="5.7406573994106251"/>
    <n v="6.257559939300207"/>
    <n v="6.285533602485736"/>
    <n v="8.0590407379231479"/>
    <n v="69.02156686356706"/>
  </r>
  <r>
    <x v="1"/>
    <x v="1"/>
    <x v="0"/>
    <x v="1"/>
    <x v="1"/>
    <x v="0"/>
    <s v="Secundaria"/>
    <n v="2.7399007609043751"/>
    <n v="3.739159746056564"/>
    <n v="2.984988864466255"/>
    <n v="2.9773379655413965"/>
    <n v="2.5063666469128769"/>
    <n v="2.1381722229785547"/>
    <n v="2.3279782048881037"/>
    <n v="1.9977553549243119"/>
    <n v="2.0638410041992636"/>
    <n v="1.973773275688939"/>
    <n v="2.1867151189121374"/>
    <n v="2.1158066244474947"/>
    <n v="29.751795789920273"/>
  </r>
  <r>
    <x v="1"/>
    <x v="1"/>
    <x v="0"/>
    <x v="1"/>
    <x v="2"/>
    <x v="2"/>
    <s v="Secundaria"/>
    <n v="160.63193588601834"/>
    <n v="147.73496738104555"/>
    <n v="150.82444906544495"/>
    <n v="189.21774070036406"/>
    <n v="155.14258693971823"/>
    <n v="220.165184599735"/>
    <n v="156.24814473189923"/>
    <n v="159.62535955314783"/>
    <n v="211.18255668879891"/>
    <n v="215.45039520769424"/>
    <n v="200.71275663445462"/>
    <n v="199.63423721033141"/>
    <n v="2166.5703145986522"/>
  </r>
  <r>
    <x v="1"/>
    <x v="1"/>
    <x v="0"/>
    <x v="2"/>
    <x v="1"/>
    <x v="1"/>
    <s v="Secundaria"/>
    <n v="35.074120999999998"/>
    <n v="32.998636999999995"/>
    <n v="36.614926999999994"/>
    <n v="34.578320999999995"/>
    <n v="30.248629999999999"/>
    <n v="31.341981999999998"/>
    <n v="32.603693"/>
    <n v="33.706198000000001"/>
    <n v="33.963293"/>
    <n v="34.961233"/>
    <n v="34.386274999999998"/>
    <n v="35.296538999999996"/>
    <n v="405.77384899999998"/>
  </r>
  <r>
    <x v="1"/>
    <x v="1"/>
    <x v="0"/>
    <x v="2"/>
    <x v="1"/>
    <x v="2"/>
    <s v="Secundaria"/>
    <n v="8.292288000000001"/>
    <n v="8.6103930000000002"/>
    <n v="8.8223149999999997"/>
    <n v="8.50197"/>
    <n v="9.9802630000000008"/>
    <n v="8.9080499999999994"/>
    <n v="9.1257960000000011"/>
    <n v="9.4430890000000005"/>
    <n v="9.1452860000000005"/>
    <n v="9.9211880000000008"/>
    <n v="10.293018"/>
    <n v="9.9884249999999994"/>
    <n v="111.03208100000001"/>
  </r>
  <r>
    <x v="1"/>
    <x v="1"/>
    <x v="1"/>
    <x v="2"/>
    <x v="3"/>
    <x v="0"/>
    <s v="Primaria"/>
    <n v="54.555535003752105"/>
    <n v="49.211636295021052"/>
    <n v="59.529843397440786"/>
    <n v="51.556398988924911"/>
    <n v="55.042305526906809"/>
    <n v="49.123841198220816"/>
    <n v="52.588613213969261"/>
    <n v="51.887660546060047"/>
    <n v="49.444911933386614"/>
    <n v="51.943625099943851"/>
    <n v="51.094768420522477"/>
    <n v="48.728591883647752"/>
    <n v="624.70773150779632"/>
  </r>
  <r>
    <x v="1"/>
    <x v="1"/>
    <x v="1"/>
    <x v="2"/>
    <x v="4"/>
    <x v="3"/>
    <s v="Secundaria"/>
    <n v="177.23605900807613"/>
    <n v="94.850055084315784"/>
    <n v="185.84130890673822"/>
    <n v="119.63381403571641"/>
    <n v="156.90218138389005"/>
    <n v="124.51087079938544"/>
    <n v="160.63046192061543"/>
    <n v="151.21983097964176"/>
    <n v="113.9181429245225"/>
    <n v="156.64337359208642"/>
    <n v="128.90161337890075"/>
    <n v="158.89983677050759"/>
    <n v="1729.1875487843963"/>
  </r>
  <r>
    <x v="1"/>
    <x v="1"/>
    <x v="0"/>
    <x v="3"/>
    <x v="2"/>
    <x v="2"/>
    <s v="Principal"/>
    <n v="106.19173525106459"/>
    <n v="92.867999156633829"/>
    <n v="76.087210505775644"/>
    <n v="81.280006381112486"/>
    <n v="91.671828328771937"/>
    <n v="83.012953317323962"/>
    <n v="92.529144685122247"/>
    <n v="94.283443130153728"/>
    <n v="82.480406358008338"/>
    <n v="88.771273139118037"/>
    <n v="81.440124668375603"/>
    <n v="77.207605642222873"/>
    <n v="1047.82373056368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8" cacheId="2049" dataOnRows="1" applyNumberFormats="0" applyBorderFormats="0" applyFontFormats="0" applyPatternFormats="0" applyAlignmentFormats="0" applyWidthHeightFormats="1" dataCaption="Datos" updatedVersion="4" minRefreshableVersion="3" asteriskTotals="1" showMemberPropertyTips="0" useAutoFormatting="1" itemPrintTitles="1" createdVersion="5" indent="0" compact="0" compactData="0" gridDropZones="1">
  <location ref="O33:R39" firstHeaderRow="1" firstDataRow="2" firstDataCol="1" rowPageCount="1" colPageCount="1"/>
  <pivotFields count="20">
    <pivotField compact="0" outline="0" subtotalTop="0" showAll="0" includeNewItemsInFilter="1"/>
    <pivotField axis="axisPage" compact="0" outline="0" subtotalTop="0" showAll="0" includeNewItemsInFilter="1">
      <items count="3">
        <item x="1"/>
        <item x="0"/>
        <item t="default"/>
      </items>
    </pivotField>
    <pivotField axis="axisCol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">
        <item x="2"/>
        <item x="1"/>
        <item x="0"/>
        <item x="3"/>
        <item t="default"/>
      </items>
    </pivotField>
    <pivotField compact="0" outline="0" showAll="0" defaultSubtotal="0"/>
    <pivotField compact="0" numFmtId="168" outline="0" subtotalTop="0" showAll="0" includeNewItemsInFilter="1"/>
    <pivotField compact="0" numFmtId="168" outline="0" subtotalTop="0" showAll="0" includeNewItemsInFilter="1"/>
    <pivotField compact="0" numFmtId="168" outline="0" subtotalTop="0" showAll="0" includeNewItemsInFilter="1"/>
    <pivotField compact="0" numFmtId="168" outline="0" subtotalTop="0" showAll="0" includeNewItemsInFilter="1"/>
    <pivotField compact="0" numFmtId="168" outline="0" subtotalTop="0" showAll="0" includeNewItemsInFilter="1"/>
    <pivotField compact="0" numFmtId="168" outline="0" subtotalTop="0" showAll="0" includeNewItemsInFilter="1"/>
    <pivotField compact="0" numFmtId="168" outline="0" subtotalTop="0" showAll="0" includeNewItemsInFilter="1"/>
    <pivotField compact="0" numFmtId="168" outline="0" subtotalTop="0" showAll="0" includeNewItemsInFilter="1"/>
    <pivotField compact="0" numFmtId="168" outline="0" subtotalTop="0" showAll="0" includeNewItemsInFilter="1"/>
    <pivotField compact="0" numFmtId="168" outline="0" subtotalTop="0" showAll="0" includeNewItemsInFilter="1"/>
    <pivotField compact="0" numFmtId="168" outline="0" subtotalTop="0" showAll="0" includeNewItemsInFilter="1"/>
    <pivotField compact="0" numFmtId="168" outline="0" subtotalTop="0" showAll="0" includeNewItemsInFilter="1"/>
    <pivotField dataField="1" compact="0" numFmtId="169" outline="0" subtotalTop="0" showAll="0" includeNewItemsInFilter="1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1" hier="0"/>
  </pageFields>
  <dataFields count="1">
    <dataField name="Suma de Total" fld="19" baseField="0" baseItem="0" numFmtId="166"/>
  </dataFields>
  <formats count="10">
    <format dxfId="50">
      <pivotArea outline="0" collapsedLevelsAreSubtotals="1" fieldPosition="0"/>
    </format>
    <format dxfId="49">
      <pivotArea type="all" dataOnly="0" outline="0" collapsedLevelsAreSubtotals="1" fieldPosition="0"/>
    </format>
    <format dxfId="48">
      <pivotArea type="all" dataOnly="0" outline="0" collapsedLevelsAreSubtotals="1" fieldPosition="0"/>
    </format>
    <format dxfId="47">
      <pivotArea type="all" dataOnly="0" outline="0" collapsedLevelsAreSubtotals="1" fieldPosition="0"/>
    </format>
    <format dxfId="46">
      <pivotArea type="all" dataOnly="0" outline="0" collapsedLevelsAreSubtotals="1" fieldPosition="0"/>
    </format>
    <format dxfId="45">
      <pivotArea outline="0" collapsedLevelsAreSubtotals="1" fieldPosition="0"/>
    </format>
    <format dxfId="44">
      <pivotArea dataOnly="0" labelOnly="1" outline="0" fieldPosition="0">
        <references count="1">
          <reference field="5" count="0"/>
        </references>
      </pivotArea>
    </format>
    <format dxfId="43">
      <pivotArea dataOnly="0" labelOnly="1" grandRow="1" outline="0" fieldPosition="0"/>
    </format>
    <format dxfId="42">
      <pivotArea dataOnly="0" labelOnly="1" outline="0" fieldPosition="0">
        <references count="1">
          <reference field="2" count="0"/>
        </references>
      </pivotArea>
    </format>
    <format dxfId="41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la dinámica18" cacheId="2049" dataOnRows="1" applyNumberFormats="0" applyBorderFormats="0" applyFontFormats="0" applyPatternFormats="0" applyAlignmentFormats="0" applyWidthHeightFormats="1" dataCaption="Datos" updatedVersion="4" minRefreshableVersion="3" asteriskTotals="1" showMemberPropertyTips="0" useAutoFormatting="1" itemPrintTitles="1" createdVersion="5" indent="0" compact="0" compactData="0" gridDropZones="1">
  <location ref="V2:AN21" firstHeaderRow="1" firstDataRow="7" firstDataCol="1"/>
  <pivotFields count="20">
    <pivotField axis="axisCol" compact="0" outline="0" subtotalTop="0" showAll="0" includeNewItemsInFilter="1" defaultSubtotal="0">
      <items count="2">
        <item x="1"/>
        <item x="0"/>
      </items>
    </pivotField>
    <pivotField axis="axisCol" compact="0" outline="0" subtotalTop="0" showAll="0" includeNewItemsInFilter="1" defaultSubtotal="0">
      <items count="2">
        <item x="1"/>
        <item x="0"/>
      </items>
    </pivotField>
    <pivotField axis="axisCol" compact="0" outline="0" subtotalTop="0" showAll="0" includeNewItemsInFilter="1" defaultSubtotal="0">
      <items count="2">
        <item x="0"/>
        <item x="1"/>
      </items>
    </pivotField>
    <pivotField axis="axisCol" compact="0" outline="0" subtotalTop="0" showAll="0" includeNewItemsInFilter="1" defaultSubtotal="0">
      <items count="4">
        <item x="1"/>
        <item x="3"/>
        <item x="0"/>
        <item x="2"/>
      </items>
    </pivotField>
    <pivotField axis="axisCol" compact="0" outline="0" subtotalTop="0" showAll="0" includeNewItemsInFilter="1" defaultSubtotal="0">
      <items count="5">
        <item x="3"/>
        <item x="4"/>
        <item x="1"/>
        <item x="2"/>
        <item x="0"/>
      </items>
    </pivotField>
    <pivotField axis="axisCol" compact="0" outline="0" subtotalTop="0" showAll="0" includeNewItemsInFilter="1" defaultSubtotal="0">
      <items count="4">
        <item x="2"/>
        <item x="0"/>
        <item x="1"/>
        <item x="3"/>
      </items>
    </pivotField>
    <pivotField compact="0" outline="0" showAll="0" defaultSubtotal="0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9" outline="0" subtotalTop="0" showAll="0" includeNewItemsInFilter="1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6">
    <field x="0"/>
    <field x="1"/>
    <field x="3"/>
    <field x="2"/>
    <field x="4"/>
    <field x="5"/>
  </colFields>
  <colItems count="18">
    <i>
      <x/>
      <x/>
      <x/>
      <x/>
      <x v="2"/>
      <x v="1"/>
    </i>
    <i r="5">
      <x v="2"/>
    </i>
    <i r="4">
      <x v="3"/>
      <x/>
    </i>
    <i r="2">
      <x v="1"/>
      <x/>
      <x v="3"/>
      <x/>
    </i>
    <i r="2">
      <x v="3"/>
      <x/>
      <x v="2"/>
      <x/>
    </i>
    <i r="5">
      <x v="2"/>
    </i>
    <i r="3">
      <x v="1"/>
      <x/>
      <x v="1"/>
    </i>
    <i r="4">
      <x v="1"/>
      <x v="3"/>
    </i>
    <i r="1">
      <x v="1"/>
      <x/>
      <x/>
      <x v="2"/>
      <x v="1"/>
    </i>
    <i r="5">
      <x v="2"/>
    </i>
    <i r="4">
      <x v="3"/>
      <x/>
    </i>
    <i r="2">
      <x v="3"/>
      <x/>
      <x v="2"/>
      <x/>
    </i>
    <i r="5">
      <x v="2"/>
    </i>
    <i r="3">
      <x v="1"/>
      <x/>
      <x v="1"/>
    </i>
    <i r="4">
      <x v="1"/>
      <x v="3"/>
    </i>
    <i>
      <x v="1"/>
      <x/>
      <x v="2"/>
      <x/>
      <x v="4"/>
      <x v="1"/>
    </i>
    <i r="1">
      <x v="1"/>
      <x v="2"/>
      <x/>
      <x v="4"/>
      <x v="1"/>
    </i>
    <i t="grand">
      <x/>
    </i>
  </colItems>
  <dataFields count="13">
    <dataField name="Suma de Ene" fld="7" baseField="0" baseItem="0"/>
    <dataField name="Suma de Feb" fld="8" baseField="0" baseItem="0"/>
    <dataField name="Suma de Mar" fld="9" baseField="0" baseItem="0"/>
    <dataField name="Suma de Abr" fld="10" baseField="0" baseItem="0"/>
    <dataField name="Suma de May" fld="11" baseField="0" baseItem="0"/>
    <dataField name="Suma de Jun" fld="12" baseField="0" baseItem="0"/>
    <dataField name="Suma de Jul" fld="13" baseField="0" baseItem="0"/>
    <dataField name="Suma de Ago" fld="14" baseField="0" baseItem="0"/>
    <dataField name="Suma de Sep" fld="15" baseField="0" baseItem="0"/>
    <dataField name="Suma de Oct" fld="16" baseField="0" baseItem="0"/>
    <dataField name="Suma de Nov" fld="17" baseField="0" baseItem="0"/>
    <dataField name="Suma de Dic" fld="18" baseField="0" baseItem="0"/>
    <dataField name="Suma de Total" fld="19" baseField="0" baseItem="0" numFmtId="166"/>
  </dataFields>
  <formats count="5">
    <format dxfId="4">
      <pivotArea outline="0" fieldPosition="0"/>
    </format>
    <format dxfId="3">
      <pivotArea outline="0" fieldPosition="0">
        <references count="2">
          <reference field="1" count="1" selected="0">
            <x v="0"/>
          </reference>
          <reference field="4" count="1" selected="0">
            <x v="3"/>
          </reference>
        </references>
      </pivotArea>
    </format>
    <format dxfId="2">
      <pivotArea outline="0" fieldPosition="0">
        <references count="1">
          <reference field="1" count="1" selected="0" defaultSubtotal="1">
            <x v="0"/>
          </reference>
        </references>
      </pivotArea>
    </format>
    <format dxfId="1">
      <pivotArea outline="0" fieldPosition="0">
        <references count="1">
          <reference field="1" count="1" selected="0" defaultSubtotal="1">
            <x v="1"/>
          </reference>
        </references>
      </pivotArea>
    </format>
    <format dxfId="0">
      <pivotArea grandCol="1"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7" cacheId="2049" dataOnRows="1" applyNumberFormats="0" applyBorderFormats="0" applyFontFormats="0" applyPatternFormats="0" applyAlignmentFormats="0" applyWidthHeightFormats="1" dataCaption="Datos" updatedVersion="4" minRefreshableVersion="3" asteriskTotals="1" showMemberPropertyTips="0" useAutoFormatting="1" itemPrintTitles="1" createdVersion="5" indent="0" compact="0" compactData="0" gridDropZones="1">
  <location ref="O18:R24" firstHeaderRow="1" firstDataRow="2" firstDataCol="1" rowPageCount="1" colPageCount="1"/>
  <pivotFields count="20">
    <pivotField compact="0" outline="0" subtotalTop="0" showAll="0" includeNewItemsInFilter="1"/>
    <pivotField axis="axisCol" compact="0" outline="0" subtotalTop="0" showAll="0" includeNewItemsInFilter="1">
      <items count="3">
        <item x="1"/>
        <item x="0"/>
        <item t="default"/>
      </items>
    </pivotField>
    <pivotField axis="axisPage" compact="0" outline="0" subtotalTop="0" showAll="0" includeNewItemsInFilter="1">
      <items count="3">
        <item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">
        <item x="2"/>
        <item x="1"/>
        <item x="0"/>
        <item x="3"/>
        <item t="default"/>
      </items>
    </pivotField>
    <pivotField compact="0" outline="0" showAll="0" defaultSubtotal="0"/>
    <pivotField compact="0" numFmtId="168" outline="0" subtotalTop="0" showAll="0" includeNewItemsInFilter="1"/>
    <pivotField compact="0" numFmtId="168" outline="0" subtotalTop="0" showAll="0" includeNewItemsInFilter="1"/>
    <pivotField compact="0" numFmtId="168" outline="0" subtotalTop="0" showAll="0" includeNewItemsInFilter="1"/>
    <pivotField compact="0" numFmtId="168" outline="0" subtotalTop="0" showAll="0" includeNewItemsInFilter="1"/>
    <pivotField compact="0" numFmtId="168" outline="0" subtotalTop="0" showAll="0" includeNewItemsInFilter="1"/>
    <pivotField compact="0" numFmtId="168" outline="0" subtotalTop="0" showAll="0" includeNewItemsInFilter="1"/>
    <pivotField compact="0" numFmtId="168" outline="0" subtotalTop="0" showAll="0" includeNewItemsInFilter="1"/>
    <pivotField compact="0" numFmtId="168" outline="0" subtotalTop="0" showAll="0" includeNewItemsInFilter="1"/>
    <pivotField compact="0" numFmtId="168" outline="0" subtotalTop="0" showAll="0" includeNewItemsInFilter="1"/>
    <pivotField compact="0" numFmtId="168" outline="0" subtotalTop="0" showAll="0" includeNewItemsInFilter="1"/>
    <pivotField compact="0" numFmtId="168" outline="0" subtotalTop="0" showAll="0" includeNewItemsInFilter="1"/>
    <pivotField compact="0" numFmtId="168" outline="0" subtotalTop="0" showAll="0" includeNewItemsInFilter="1"/>
    <pivotField dataField="1" compact="0" numFmtId="169" outline="0" subtotalTop="0" showAll="0" includeNewItemsInFilter="1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3">
    <i>
      <x/>
    </i>
    <i>
      <x v="1"/>
    </i>
    <i t="grand">
      <x/>
    </i>
  </colItems>
  <pageFields count="1">
    <pageField fld="2" hier="0"/>
  </pageFields>
  <dataFields count="1">
    <dataField name="Suma de Total" fld="19" baseField="0" baseItem="0" numFmtId="166"/>
  </dataFields>
  <formats count="10">
    <format dxfId="60">
      <pivotArea outline="0" fieldPosition="0"/>
    </format>
    <format dxfId="59">
      <pivotArea type="all" dataOnly="0" outline="0" fieldPosition="0"/>
    </format>
    <format dxfId="58">
      <pivotArea type="all" dataOnly="0" outline="0" fieldPosition="0"/>
    </format>
    <format dxfId="57">
      <pivotArea type="all" dataOnly="0" outline="0" fieldPosition="0"/>
    </format>
    <format dxfId="56">
      <pivotArea type="all" dataOnly="0" outline="0" fieldPosition="0"/>
    </format>
    <format dxfId="55">
      <pivotArea outline="0" fieldPosition="0"/>
    </format>
    <format dxfId="54">
      <pivotArea dataOnly="0" labelOnly="1" outline="0" fieldPosition="0">
        <references count="1">
          <reference field="5" count="0"/>
        </references>
      </pivotArea>
    </format>
    <format dxfId="53">
      <pivotArea dataOnly="0" labelOnly="1" grandRow="1" outline="0" fieldPosition="0"/>
    </format>
    <format dxfId="52">
      <pivotArea dataOnly="0" labelOnly="1" outline="0" fieldPosition="0">
        <references count="1">
          <reference field="1" count="0"/>
        </references>
      </pivotArea>
    </format>
    <format dxfId="51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6" cacheId="2049" dataOnRows="1" applyNumberFormats="0" applyBorderFormats="0" applyFontFormats="0" applyPatternFormats="0" applyAlignmentFormats="0" applyWidthHeightFormats="1" dataCaption="Datos" updatedVersion="4" minRefreshableVersion="3" asteriskTotals="1" showMemberPropertyTips="0" useAutoFormatting="1" itemPrintTitles="1" createdVersion="5" indent="0" compact="0" compactData="0" gridDropZones="1">
  <location ref="O6:R10" firstHeaderRow="1" firstDataRow="2" firstDataCol="1" rowPageCount="1" colPageCount="1"/>
  <pivotFields count="20">
    <pivotField compact="0" outline="0" subtotalTop="0" showAll="0" includeNewItemsInFilter="1"/>
    <pivotField axis="axisCol" compact="0" outline="0" subtotalTop="0" showAll="0" includeNewItemsInFilter="1">
      <items count="3">
        <item x="1"/>
        <item x="0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5">
        <item x="1"/>
        <item x="3"/>
        <item x="2"/>
        <item x="0"/>
        <item t="default"/>
      </items>
    </pivotField>
    <pivotField compact="0" outline="0" showAll="0" defaultSubtotal="0"/>
    <pivotField compact="0" numFmtId="168" outline="0" subtotalTop="0" showAll="0" includeNewItemsInFilter="1"/>
    <pivotField compact="0" numFmtId="168" outline="0" subtotalTop="0" showAll="0" includeNewItemsInFilter="1"/>
    <pivotField compact="0" numFmtId="168" outline="0" subtotalTop="0" showAll="0" includeNewItemsInFilter="1"/>
    <pivotField compact="0" numFmtId="168" outline="0" subtotalTop="0" showAll="0" includeNewItemsInFilter="1"/>
    <pivotField compact="0" numFmtId="168" outline="0" subtotalTop="0" showAll="0" includeNewItemsInFilter="1"/>
    <pivotField compact="0" numFmtId="168" outline="0" subtotalTop="0" showAll="0" includeNewItemsInFilter="1"/>
    <pivotField compact="0" numFmtId="168" outline="0" subtotalTop="0" showAll="0" includeNewItemsInFilter="1"/>
    <pivotField compact="0" numFmtId="168" outline="0" subtotalTop="0" showAll="0" includeNewItemsInFilter="1"/>
    <pivotField compact="0" numFmtId="168" outline="0" subtotalTop="0" showAll="0" includeNewItemsInFilter="1"/>
    <pivotField compact="0" numFmtId="168" outline="0" subtotalTop="0" showAll="0" includeNewItemsInFilter="1"/>
    <pivotField compact="0" numFmtId="168" outline="0" subtotalTop="0" showAll="0" includeNewItemsInFilter="1"/>
    <pivotField compact="0" numFmtId="168" outline="0" subtotalTop="0" showAll="0" includeNewItemsInFilter="1"/>
    <pivotField dataField="1" compact="0" numFmtId="169" outline="0" subtotalTop="0" showAll="0" includeNewItemsInFilter="1"/>
  </pivotFields>
  <rowFields count="1">
    <field x="2"/>
  </rowFields>
  <rowItems count="3">
    <i>
      <x/>
    </i>
    <i>
      <x v="1"/>
    </i>
    <i t="grand">
      <x/>
    </i>
  </rowItems>
  <colFields count="1">
    <field x="1"/>
  </colFields>
  <colItems count="3">
    <i>
      <x/>
    </i>
    <i>
      <x v="1"/>
    </i>
    <i t="grand">
      <x/>
    </i>
  </colItems>
  <pageFields count="1">
    <pageField fld="5" hier="0"/>
  </pageFields>
  <dataFields count="1">
    <dataField name="Suma de Total" fld="19" baseField="0" baseItem="0" numFmtId="166"/>
  </dataFields>
  <formats count="14">
    <format dxfId="74">
      <pivotArea outline="0" fieldPosition="0"/>
    </format>
    <format dxfId="73">
      <pivotArea outline="0" fieldPosition="0">
        <references count="1">
          <reference field="1" count="0" selected="0"/>
        </references>
      </pivotArea>
    </format>
    <format dxfId="72">
      <pivotArea type="all" dataOnly="0" outline="0" fieldPosition="0"/>
    </format>
    <format dxfId="71">
      <pivotArea type="all" dataOnly="0" outline="0" fieldPosition="0"/>
    </format>
    <format dxfId="70">
      <pivotArea type="all" dataOnly="0" outline="0" fieldPosition="0"/>
    </format>
    <format dxfId="69">
      <pivotArea type="all" dataOnly="0" outline="0" fieldPosition="0"/>
    </format>
    <format dxfId="68">
      <pivotArea outline="0" fieldPosition="0"/>
    </format>
    <format dxfId="67">
      <pivotArea dataOnly="0" labelOnly="1" outline="0" fieldPosition="0">
        <references count="1">
          <reference field="2" count="0"/>
        </references>
      </pivotArea>
    </format>
    <format dxfId="66">
      <pivotArea dataOnly="0" labelOnly="1" grandRow="1" outline="0" fieldPosition="0"/>
    </format>
    <format dxfId="65">
      <pivotArea dataOnly="0" labelOnly="1" outline="0" fieldPosition="0">
        <references count="1">
          <reference field="1" count="0"/>
        </references>
      </pivotArea>
    </format>
    <format dxfId="64">
      <pivotArea dataOnly="0" labelOnly="1" grandCol="1" outline="0" fieldPosition="0"/>
    </format>
    <format dxfId="63">
      <pivotArea field="2" grandCol="1" outline="0" axis="axisRow" fieldPosition="0">
        <references count="1">
          <reference field="2" count="1" selected="0">
            <x v="1"/>
          </reference>
        </references>
      </pivotArea>
    </format>
    <format dxfId="62">
      <pivotArea grandRow="1" grandCol="1" outline="0" fieldPosition="0"/>
    </format>
    <format dxfId="61">
      <pivotArea grandRow="1" grandCol="1" outline="0" fieldPosition="0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10" cacheId="2049" dataOnRows="1" applyNumberFormats="0" applyBorderFormats="0" applyFontFormats="0" applyPatternFormats="0" applyAlignmentFormats="0" applyWidthHeightFormats="1" dataCaption="Datos" updatedVersion="4" minRefreshableVersion="3" asteriskTotals="1" showMemberPropertyTips="0" useAutoFormatting="1" itemPrintTitles="1" createdVersion="5" indent="0" compact="0" compactData="0" gridDropZones="1">
  <location ref="T47:W62" firstHeaderRow="1" firstDataRow="3" firstDataCol="1" rowPageCount="2" colPageCount="1"/>
  <pivotFields count="20">
    <pivotField axis="axisPage" compact="0" outline="0" subtotalTop="0" showAll="0" includeNewItemsInFilter="1">
      <items count="3">
        <item h="1" x="1"/>
        <item x="0"/>
        <item t="default"/>
      </items>
    </pivotField>
    <pivotField axis="axisCol" compact="0" outline="0" subtotalTop="0" showAll="0" includeNewItemsInFilter="1" defaultSubtotal="0">
      <items count="2">
        <item x="1"/>
        <item x="0"/>
      </items>
    </pivotField>
    <pivotField axis="axisPage" compact="0" outline="0" subtotalTop="0" showAll="0" includeNewItemsInFilter="1">
      <items count="3">
        <item x="0"/>
        <item h="1" x="1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6">
        <item x="3"/>
        <item x="4"/>
        <item x="1"/>
        <item x="2"/>
        <item x="0"/>
        <item t="default"/>
      </items>
    </pivotField>
    <pivotField compact="0" outline="0" subtotalTop="0" showAll="0" includeNewItemsInFilter="1"/>
    <pivotField compact="0" outline="0" showAll="0" defaultSubtotal="0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9" outline="0" subtotalTop="0" showAll="0" includeNewItemsInFilter="1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2">
    <field x="1"/>
    <field x="4"/>
  </colFields>
  <colItems count="3">
    <i>
      <x/>
      <x v="4"/>
    </i>
    <i>
      <x v="1"/>
      <x v="4"/>
    </i>
    <i t="grand">
      <x/>
    </i>
  </colItems>
  <pageFields count="2">
    <pageField fld="2" item="0" hier="0"/>
    <pageField fld="0" item="1" hier="0"/>
  </pageFields>
  <dataFields count="13">
    <dataField name="Suma de Ene" fld="7" baseField="0" baseItem="0"/>
    <dataField name="Suma de Feb" fld="8" baseField="0" baseItem="0"/>
    <dataField name="Suma de Mar" fld="9" baseField="0" baseItem="0"/>
    <dataField name="Suma de Abr" fld="10" baseField="0" baseItem="0"/>
    <dataField name="Suma de May" fld="11" baseField="0" baseItem="0"/>
    <dataField name="Suma de Jun" fld="12" baseField="0" baseItem="0"/>
    <dataField name="Suma de Jul" fld="13" baseField="0" baseItem="0"/>
    <dataField name="Suma de Ago" fld="14" baseField="0" baseItem="0"/>
    <dataField name="Suma de Sep" fld="15" baseField="0" baseItem="0"/>
    <dataField name="Suma de Oct" fld="16" baseField="0" baseItem="0"/>
    <dataField name="Suma de Nov" fld="17" baseField="0" baseItem="0"/>
    <dataField name="Suma de Dic" fld="18" baseField="0" baseItem="0"/>
    <dataField name="Suma de Total" fld="19" baseField="0" baseItem="0" numFmtId="166"/>
  </dataFields>
  <formats count="6">
    <format dxfId="14">
      <pivotArea outline="0" fieldPosition="0"/>
    </format>
    <format dxfId="13">
      <pivotArea outline="0" fieldPosition="0">
        <references count="2">
          <reference field="1" count="1" selected="0">
            <x v="0"/>
          </reference>
          <reference field="4" count="1" selected="0">
            <x v="3"/>
          </reference>
        </references>
      </pivotArea>
    </format>
    <format dxfId="12">
      <pivotArea outline="0" fieldPosition="0">
        <references count="1">
          <reference field="1" count="1" selected="0" defaultSubtotal="1">
            <x v="0"/>
          </reference>
        </references>
      </pivotArea>
    </format>
    <format dxfId="11">
      <pivotArea outline="0" fieldPosition="0">
        <references count="1">
          <reference field="1" count="1" selected="0" defaultSubtotal="1">
            <x v="1"/>
          </reference>
        </references>
      </pivotArea>
    </format>
    <format dxfId="10">
      <pivotArea grandCol="1" outline="0" fieldPosition="0"/>
    </format>
    <format dxfId="9">
      <pivotArea field="1" grandCol="1" outline="0" axis="axisCol" fieldPosition="0">
        <references count="1">
          <reference field="4294967294" count="1" selected="0">
            <x v="1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9" cacheId="2049" dataOnRows="1" applyNumberFormats="0" applyBorderFormats="0" applyFontFormats="0" applyPatternFormats="0" applyAlignmentFormats="0" applyWidthHeightFormats="1" dataCaption="Datos" updatedVersion="4" minRefreshableVersion="3" asteriskTotals="1" showMemberPropertyTips="0" useAutoFormatting="1" itemPrintTitles="1" createdVersion="5" indent="0" compact="0" compactData="0" gridDropZones="1">
  <location ref="R6:Y21" firstHeaderRow="1" firstDataRow="3" firstDataCol="1" rowPageCount="2" colPageCount="1"/>
  <pivotFields count="20">
    <pivotField axis="axisPage" compact="0" outline="0" subtotalTop="0" showAll="0" includeNewItemsInFilter="1">
      <items count="3">
        <item x="1"/>
        <item h="1" x="0"/>
        <item t="default"/>
      </items>
    </pivotField>
    <pivotField axis="axisCol" compact="0" outline="0" subtotalTop="0" showAll="0" includeNewItemsInFilter="1">
      <items count="3">
        <item x="1"/>
        <item x="0"/>
        <item t="default"/>
      </items>
    </pivotField>
    <pivotField axis="axisPage" compact="0" outline="0" subtotalTop="0" showAll="0" includeNewItemsInFilter="1">
      <items count="3">
        <item x="0"/>
        <item h="1" x="1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6">
        <item x="3"/>
        <item x="4"/>
        <item x="1"/>
        <item x="2"/>
        <item x="0"/>
        <item t="default"/>
      </items>
    </pivotField>
    <pivotField compact="0" outline="0" subtotalTop="0" showAll="0" includeNewItemsInFilter="1"/>
    <pivotField compact="0" outline="0" showAll="0" defaultSubtotal="0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9" outline="0" subtotalTop="0" showAll="0" includeNewItemsInFilter="1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2">
    <field x="1"/>
    <field x="4"/>
  </colFields>
  <colItems count="7">
    <i>
      <x/>
      <x v="2"/>
    </i>
    <i r="1">
      <x v="3"/>
    </i>
    <i t="default">
      <x/>
    </i>
    <i>
      <x v="1"/>
      <x v="2"/>
    </i>
    <i r="1">
      <x v="3"/>
    </i>
    <i t="default">
      <x v="1"/>
    </i>
    <i t="grand">
      <x/>
    </i>
  </colItems>
  <pageFields count="2">
    <pageField fld="2" item="0" hier="0"/>
    <pageField fld="0" item="0" hier="0"/>
  </pageFields>
  <dataFields count="13">
    <dataField name="Suma de Ene" fld="7" baseField="0" baseItem="0"/>
    <dataField name="Suma de Feb" fld="8" baseField="0" baseItem="0"/>
    <dataField name="Suma de Mar" fld="9" baseField="0" baseItem="0"/>
    <dataField name="Suma de Abr" fld="10" baseField="0" baseItem="0"/>
    <dataField name="Suma de May" fld="11" baseField="0" baseItem="0"/>
    <dataField name="Suma de Jun" fld="12" baseField="0" baseItem="0"/>
    <dataField name="Suma de Jul" fld="13" baseField="0" baseItem="0"/>
    <dataField name="Suma de Ago" fld="14" baseField="0" baseItem="0"/>
    <dataField name="Suma de Sep" fld="15" baseField="0" baseItem="0"/>
    <dataField name="Suma de Oct" fld="16" baseField="0" baseItem="0"/>
    <dataField name="Suma de Nov" fld="17" baseField="0" baseItem="0"/>
    <dataField name="Suma de Dic" fld="18" baseField="0" baseItem="0"/>
    <dataField name="Suma de Total" fld="19" baseField="0" baseItem="0" numFmtId="166"/>
  </dataFields>
  <formats count="6">
    <format dxfId="20">
      <pivotArea outline="0" fieldPosition="0"/>
    </format>
    <format dxfId="19">
      <pivotArea outline="0" fieldPosition="0">
        <references count="2">
          <reference field="1" count="1" selected="0">
            <x v="0"/>
          </reference>
          <reference field="4" count="1" selected="0">
            <x v="3"/>
          </reference>
        </references>
      </pivotArea>
    </format>
    <format dxfId="18">
      <pivotArea outline="0" fieldPosition="0">
        <references count="1">
          <reference field="1" count="1" selected="0" defaultSubtotal="1">
            <x v="0"/>
          </reference>
        </references>
      </pivotArea>
    </format>
    <format dxfId="17">
      <pivotArea outline="0" fieldPosition="0">
        <references count="1">
          <reference field="1" count="1" selected="0" defaultSubtotal="1">
            <x v="1"/>
          </reference>
        </references>
      </pivotArea>
    </format>
    <format dxfId="16">
      <pivotArea grandCol="1" outline="0" fieldPosition="0"/>
    </format>
    <format dxfId="15">
      <pivotArea field="1" grandCol="1" outline="0" axis="axisCol" fieldPosition="0">
        <references count="1">
          <reference field="4294967294" count="1" selected="0">
            <x v="1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a dinámica15" cacheId="2049" dataOnRows="1" applyNumberFormats="0" applyBorderFormats="0" applyFontFormats="0" applyPatternFormats="0" applyAlignmentFormats="0" applyWidthHeightFormats="1" dataCaption="Datos" updatedVersion="4" minRefreshableVersion="3" asteriskTotals="1" showMemberPropertyTips="0" useAutoFormatting="1" itemPrintTitles="1" createdVersion="5" indent="0" compact="0" compactData="0" gridDropZones="1">
  <location ref="T110:AA125" firstHeaderRow="1" firstDataRow="3" firstDataCol="1" rowPageCount="2" colPageCount="1"/>
  <pivotFields count="20">
    <pivotField axis="axisPage" compact="0" outline="0" subtotalTop="0" showAll="0" includeNewItemsInFilter="1">
      <items count="3">
        <item x="1"/>
        <item x="0"/>
        <item t="default"/>
      </items>
    </pivotField>
    <pivotField axis="axisCol" compact="0" outline="0" subtotalTop="0" showAll="0" includeNewItemsInFilter="1">
      <items count="3">
        <item x="1"/>
        <item x="0"/>
        <item t="default"/>
      </items>
    </pivotField>
    <pivotField axis="axisPage" compact="0" outline="0" subtotalTop="0" showAll="0" includeNewItemsInFilter="1">
      <items count="3">
        <item h="1" x="0"/>
        <item x="1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6">
        <item x="3"/>
        <item x="4"/>
        <item x="1"/>
        <item x="2"/>
        <item x="0"/>
        <item t="default"/>
      </items>
    </pivotField>
    <pivotField compact="0" outline="0" subtotalTop="0" showAll="0" includeNewItemsInFilter="1"/>
    <pivotField compact="0" outline="0" showAll="0" defaultSubtotal="0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9" outline="0" subtotalTop="0" showAll="0" includeNewItemsInFilter="1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2">
    <field x="1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pageFields count="2">
    <pageField fld="2" item="1" hier="0"/>
    <pageField fld="0" hier="0"/>
  </pageFields>
  <dataFields count="13">
    <dataField name="Suma de Ene" fld="7" baseField="0" baseItem="0"/>
    <dataField name="Suma de Feb" fld="8" baseField="0" baseItem="0"/>
    <dataField name="Suma de Mar" fld="9" baseField="0" baseItem="0"/>
    <dataField name="Suma de Abr" fld="10" baseField="0" baseItem="0"/>
    <dataField name="Suma de May" fld="11" baseField="0" baseItem="0"/>
    <dataField name="Suma de Jun" fld="12" baseField="0" baseItem="0"/>
    <dataField name="Suma de Jul" fld="13" baseField="0" baseItem="0"/>
    <dataField name="Suma de Ago" fld="14" baseField="0" baseItem="0"/>
    <dataField name="Suma de Sep" fld="15" baseField="0" baseItem="0"/>
    <dataField name="Suma de Oct" fld="16" baseField="0" baseItem="0"/>
    <dataField name="Suma de Nov" fld="17" baseField="0" baseItem="0"/>
    <dataField name="Suma de Dic" fld="18" baseField="0" baseItem="0"/>
    <dataField name="Suma de Total" fld="19" baseField="0" baseItem="0" numFmtId="166"/>
  </dataFields>
  <formats count="7">
    <format dxfId="27">
      <pivotArea outline="0" fieldPosition="0"/>
    </format>
    <format dxfId="26">
      <pivotArea outline="0" fieldPosition="0">
        <references count="2">
          <reference field="1" count="1" selected="0">
            <x v="0"/>
          </reference>
          <reference field="4" count="1" selected="0">
            <x v="3"/>
          </reference>
        </references>
      </pivotArea>
    </format>
    <format dxfId="25">
      <pivotArea outline="0" fieldPosition="0">
        <references count="1">
          <reference field="1" count="1" selected="0" defaultSubtotal="1">
            <x v="0"/>
          </reference>
        </references>
      </pivotArea>
    </format>
    <format dxfId="24">
      <pivotArea outline="0" fieldPosition="0">
        <references count="1">
          <reference field="1" count="1" selected="0" defaultSubtotal="1">
            <x v="1"/>
          </reference>
        </references>
      </pivotArea>
    </format>
    <format dxfId="23">
      <pivotArea grandCol="1" outline="0" fieldPosition="0"/>
    </format>
    <format dxfId="22">
      <pivotArea field="1" grandCol="1" outline="0" axis="axisCol" fieldPosition="0">
        <references count="1">
          <reference field="4294967294" count="1" selected="0">
            <x v="12"/>
          </reference>
        </references>
      </pivotArea>
    </format>
    <format dxfId="21">
      <pivotArea field="1" grandCol="1" outline="0" axis="axisCol" fieldPosition="0">
        <references count="1">
          <reference field="4294967294" count="1" selected="0">
            <x v="1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la dinámica11" cacheId="2049" dataOnRows="1" applyNumberFormats="0" applyBorderFormats="0" applyFontFormats="0" applyPatternFormats="0" applyAlignmentFormats="0" applyWidthHeightFormats="1" dataCaption="Datos" updatedVersion="4" minRefreshableVersion="3" asteriskTotals="1" showMemberPropertyTips="0" useAutoFormatting="1" itemPrintTitles="1" createdVersion="5" indent="0" compact="0" compactData="0" gridDropZones="1">
  <location ref="T68:Y83" firstHeaderRow="1" firstDataRow="3" firstDataCol="1" rowPageCount="1" colPageCount="1"/>
  <pivotFields count="20">
    <pivotField axis="axisCol" compact="0" outline="0" subtotalTop="0" showAll="0" includeNewItemsInFilter="1">
      <items count="3">
        <item x="1"/>
        <item x="0"/>
        <item t="default"/>
      </items>
    </pivotField>
    <pivotField axis="axisCol" compact="0" outline="0" subtotalTop="0" showAll="0" includeNewItemsInFilter="1" defaultSubtotal="0">
      <items count="2">
        <item x="1"/>
        <item x="0"/>
      </items>
    </pivotField>
    <pivotField axis="axisPage" compact="0" outline="0" subtotalTop="0" showAll="0" includeNewItemsInFilter="1">
      <items count="3">
        <item x="0"/>
        <item h="1"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9" outline="0" subtotalTop="0" showAll="0" includeNewItemsInFilter="1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2">
    <field x="1"/>
    <field x="0"/>
  </colFields>
  <colItems count="5">
    <i>
      <x/>
      <x/>
    </i>
    <i r="1">
      <x v="1"/>
    </i>
    <i>
      <x v="1"/>
      <x/>
    </i>
    <i r="1">
      <x v="1"/>
    </i>
    <i t="grand">
      <x/>
    </i>
  </colItems>
  <pageFields count="1">
    <pageField fld="2" item="0" hier="0"/>
  </pageFields>
  <dataFields count="13">
    <dataField name="Suma de Ene" fld="7" baseField="0" baseItem="0"/>
    <dataField name="Suma de Feb" fld="8" baseField="0" baseItem="0"/>
    <dataField name="Suma de Mar" fld="9" baseField="0" baseItem="0"/>
    <dataField name="Suma de Abr" fld="10" baseField="0" baseItem="0"/>
    <dataField name="Suma de May" fld="11" baseField="0" baseItem="0"/>
    <dataField name="Suma de Jun" fld="12" baseField="0" baseItem="0"/>
    <dataField name="Suma de Jul" fld="13" baseField="0" baseItem="0"/>
    <dataField name="Suma de Ago" fld="14" baseField="0" baseItem="0"/>
    <dataField name="Suma de Sep" fld="15" baseField="0" baseItem="0"/>
    <dataField name="Suma de Oct" fld="16" baseField="0" baseItem="0"/>
    <dataField name="Suma de Nov" fld="17" baseField="0" baseItem="0"/>
    <dataField name="Suma de Dic" fld="18" baseField="0" baseItem="0"/>
    <dataField name="Suma de Total" fld="19" baseField="0" baseItem="0" numFmtId="166"/>
  </dataFields>
  <formats count="13">
    <format dxfId="40">
      <pivotArea outline="0" fieldPosition="0"/>
    </format>
    <format dxfId="39">
      <pivotArea outline="0" fieldPosition="0">
        <references count="1">
          <reference field="1" count="1" selected="0" defaultSubtotal="1">
            <x v="0"/>
          </reference>
        </references>
      </pivotArea>
    </format>
    <format dxfId="38">
      <pivotArea outline="0" fieldPosition="0">
        <references count="1">
          <reference field="1" count="1" selected="0" defaultSubtotal="1">
            <x v="1"/>
          </reference>
        </references>
      </pivotArea>
    </format>
    <format dxfId="37">
      <pivotArea grandCol="1" outline="0" fieldPosition="0"/>
    </format>
    <format dxfId="36">
      <pivotArea field="-2" type="button" dataOnly="0" labelOnly="1" outline="0" axis="axisRow" fieldPosition="0"/>
    </format>
    <format dxfId="35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4">
      <pivotArea dataOnly="0" labelOnly="1" grandCol="1" outline="0" fieldPosition="0"/>
    </format>
    <format dxfId="33">
      <pivotArea field="-2" type="button" dataOnly="0" labelOnly="1" outline="0" axis="axisRow" fieldPosition="0"/>
    </format>
    <format dxfId="32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1">
      <pivotArea dataOnly="0" labelOnly="1" grandCol="1" outline="0" fieldPosition="0"/>
    </format>
    <format dxfId="30">
      <pivotArea field="-2" type="button" dataOnly="0" labelOnly="1" outline="0" axis="axisRow" fieldPosition="0"/>
    </format>
    <format dxfId="2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8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la dinámica17" cacheId="2049" dataOnRows="1" applyNumberFormats="0" applyBorderFormats="0" applyFontFormats="0" applyPatternFormats="0" applyAlignmentFormats="0" applyWidthHeightFormats="1" dataCaption="Datos" updatedVersion="4" minRefreshableVersion="3" asteriskTotals="1" showMemberPropertyTips="0" useAutoFormatting="1" itemPrintTitles="1" createdVersion="5" indent="0" compact="0" compactData="0" gridDropZones="1">
  <location ref="U53:X68" firstHeaderRow="1" firstDataRow="3" firstDataCol="1" rowPageCount="2" colPageCount="1"/>
  <pivotFields count="20">
    <pivotField axis="axisPage" compact="0" outline="0" subtotalTop="0" showAll="0" includeNewItemsInFilter="1">
      <items count="3">
        <item x="1"/>
        <item h="1" x="0"/>
        <item t="default"/>
      </items>
    </pivotField>
    <pivotField compact="0" outline="0" subtotalTop="0" showAll="0" includeNewItemsInFilter="1"/>
    <pivotField axis="axisPage" compact="0" outline="0" subtotalTop="0" showAll="0" includeNewItemsInFilter="1">
      <items count="3">
        <item h="1" x="0"/>
        <item x="1"/>
        <item t="default"/>
      </items>
    </pivotField>
    <pivotField compact="0" outline="0" subtotalTop="0" showAll="0" includeNewItemsInFilter="1"/>
    <pivotField axis="axisCol" compact="0" outline="0" subtotalTop="0" showAll="0" includeNewItemsInFilter="1" defaultSubtotal="0">
      <items count="5">
        <item x="3"/>
        <item x="4"/>
        <item x="1"/>
        <item x="2"/>
        <item x="0"/>
      </items>
    </pivotField>
    <pivotField axis="axisCol" compact="0" outline="0" subtotalTop="0" showAll="0" includeNewItemsInFilter="1">
      <items count="5">
        <item x="0"/>
        <item x="1"/>
        <item x="3"/>
        <item x="2"/>
        <item t="default"/>
      </items>
    </pivotField>
    <pivotField compact="0" outline="0" showAll="0" defaultSubtotal="0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9" outline="0" subtotalTop="0" showAll="0" includeNewItemsInFilter="1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2">
    <field x="4"/>
    <field x="5"/>
  </colFields>
  <colItems count="3">
    <i>
      <x/>
      <x/>
    </i>
    <i>
      <x v="1"/>
      <x v="2"/>
    </i>
    <i t="grand">
      <x/>
    </i>
  </colItems>
  <pageFields count="2">
    <pageField fld="2" item="1" hier="0"/>
    <pageField fld="0" item="0" hier="0"/>
  </pageFields>
  <dataFields count="13">
    <dataField name="Suma de Ene" fld="7" baseField="0" baseItem="0"/>
    <dataField name="Suma de Feb" fld="8" baseField="0" baseItem="0"/>
    <dataField name="Suma de Mar" fld="9" baseField="0" baseItem="0"/>
    <dataField name="Suma de Abr" fld="10" baseField="0" baseItem="0"/>
    <dataField name="Suma de May" fld="11" baseField="0" baseItem="0"/>
    <dataField name="Suma de Jun" fld="12" baseField="0" baseItem="0"/>
    <dataField name="Suma de Jul" fld="13" baseField="0" baseItem="0"/>
    <dataField name="Suma de Ago" fld="14" baseField="0" baseItem="0"/>
    <dataField name="Suma de Sep" fld="15" baseField="0" baseItem="0"/>
    <dataField name="Suma de Oct" fld="16" baseField="0" baseItem="0"/>
    <dataField name="Suma de Nov" fld="17" baseField="0" baseItem="0"/>
    <dataField name="Suma de Dic" fld="18" baseField="0" baseItem="0"/>
    <dataField name="Suma de Total" fld="19" baseField="0" baseItem="0" numFmtId="166"/>
  </dataFields>
  <formats count="2">
    <format dxfId="6">
      <pivotArea outline="0" fieldPosition="0"/>
    </format>
    <format dxfId="5">
      <pivotArea grandCol="1" outline="0" fieldPosition="0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la dinámica16" cacheId="2049" dataOnRows="1" applyNumberFormats="0" applyBorderFormats="0" applyFontFormats="0" applyPatternFormats="0" applyAlignmentFormats="0" applyWidthHeightFormats="1" dataCaption="Datos" updatedVersion="4" minRefreshableVersion="3" asteriskTotals="1" showMemberPropertyTips="0" useAutoFormatting="1" itemPrintTitles="1" createdVersion="5" indent="0" compact="0" compactData="0" gridDropZones="1">
  <location ref="T5:AE21" firstHeaderRow="1" firstDataRow="4" firstDataCol="1" rowPageCount="1" colPageCount="1"/>
  <pivotFields count="20">
    <pivotField axis="axisCol" compact="0" outline="0" subtotalTop="0" showAll="0" includeNewItemsInFilter="1">
      <items count="3">
        <item x="1"/>
        <item x="0"/>
        <item t="default"/>
      </items>
    </pivotField>
    <pivotField compact="0" outline="0" subtotalTop="0" showAll="0" includeNewItemsInFilter="1"/>
    <pivotField axis="axisPage" compact="0" outline="0" subtotalTop="0" showAll="0" includeNewItemsInFilter="1">
      <items count="3">
        <item x="0"/>
        <item h="1" x="1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6">
        <item x="3"/>
        <item x="4"/>
        <item x="1"/>
        <item x="2"/>
        <item x="0"/>
        <item t="default"/>
      </items>
    </pivotField>
    <pivotField axis="axisCol" compact="0" outline="0" subtotalTop="0" showAll="0" includeNewItemsInFilter="1">
      <items count="5">
        <item x="2"/>
        <item x="1"/>
        <item x="3"/>
        <item x="0"/>
        <item t="default"/>
      </items>
    </pivotField>
    <pivotField compact="0" outline="0" showAll="0" defaultSubtotal="0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8" outline="0" subtotalTop="0" showAll="0" includeNewItemsInFilter="1"/>
    <pivotField dataField="1" compact="0" numFmtId="169" outline="0" subtotalTop="0" showAll="0" includeNewItemsInFilter="1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3">
    <field x="0"/>
    <field x="4"/>
    <field x="5"/>
  </colFields>
  <colItems count="11">
    <i>
      <x/>
      <x v="2"/>
      <x/>
    </i>
    <i r="2">
      <x v="1"/>
    </i>
    <i r="2">
      <x v="3"/>
    </i>
    <i t="default" r="1">
      <x v="2"/>
    </i>
    <i r="1">
      <x v="3"/>
      <x/>
    </i>
    <i t="default" r="1">
      <x v="3"/>
    </i>
    <i t="default">
      <x/>
    </i>
    <i>
      <x v="1"/>
      <x v="4"/>
      <x v="3"/>
    </i>
    <i t="default" r="1">
      <x v="4"/>
    </i>
    <i t="default">
      <x v="1"/>
    </i>
    <i t="grand">
      <x/>
    </i>
  </colItems>
  <pageFields count="1">
    <pageField fld="2" item="0" hier="0"/>
  </pageFields>
  <dataFields count="13">
    <dataField name="Suma de Ene" fld="7" baseField="0" baseItem="0"/>
    <dataField name="Suma de Feb" fld="8" baseField="0" baseItem="0"/>
    <dataField name="Suma de Mar" fld="9" baseField="0" baseItem="0"/>
    <dataField name="Suma de Abr" fld="10" baseField="0" baseItem="0"/>
    <dataField name="Suma de May" fld="11" baseField="0" baseItem="0"/>
    <dataField name="Suma de Jun" fld="12" baseField="0" baseItem="0"/>
    <dataField name="Suma de Jul" fld="13" baseField="0" baseItem="0"/>
    <dataField name="Suma de Ago" fld="14" baseField="0" baseItem="0"/>
    <dataField name="Suma de Sep" fld="15" baseField="0" baseItem="0"/>
    <dataField name="Suma de Oct" fld="16" baseField="0" baseItem="0"/>
    <dataField name="Suma de Nov" fld="17" baseField="0" baseItem="0"/>
    <dataField name="Suma de Dic" fld="18" baseField="0" baseItem="0"/>
    <dataField name="Suma de Total" fld="19" baseField="0" baseItem="0" numFmtId="166"/>
  </dataFields>
  <formats count="2">
    <format dxfId="8">
      <pivotArea outline="0" fieldPosition="0"/>
    </format>
    <format dxfId="7">
      <pivotArea grandCol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9.xml"/><Relationship Id="rId1" Type="http://schemas.openxmlformats.org/officeDocument/2006/relationships/pivotTable" Target="../pivotTables/pivotTable8.xml"/><Relationship Id="rId4" Type="http://schemas.openxmlformats.org/officeDocument/2006/relationships/drawing" Target="../drawings/drawing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view="pageBreakPreview" zoomScaleNormal="100" zoomScaleSheetLayoutView="100" zoomScalePageLayoutView="50" workbookViewId="0">
      <selection activeCell="A2" sqref="A2"/>
    </sheetView>
  </sheetViews>
  <sheetFormatPr baseColWidth="10" defaultRowHeight="12.75" x14ac:dyDescent="0.2"/>
  <cols>
    <col min="1" max="1" width="21.5703125" customWidth="1"/>
    <col min="2" max="3" width="15.85546875" customWidth="1"/>
    <col min="4" max="4" width="15" customWidth="1"/>
    <col min="5" max="5" width="30.7109375" style="77" customWidth="1"/>
    <col min="6" max="6" width="19.28515625" style="77" customWidth="1"/>
    <col min="7" max="7" width="13.5703125" style="77" customWidth="1"/>
    <col min="8" max="8" width="7.7109375" style="77" customWidth="1"/>
    <col min="9" max="9" width="13.5703125" bestFit="1" customWidth="1"/>
    <col min="10" max="10" width="13.5703125" style="31" bestFit="1" customWidth="1"/>
    <col min="11" max="11" width="13.7109375" style="31" bestFit="1" customWidth="1"/>
    <col min="12" max="12" width="10" style="31" bestFit="1" customWidth="1"/>
    <col min="13" max="14" width="11.42578125" style="32"/>
    <col min="15" max="15" width="13" style="32" customWidth="1"/>
    <col min="16" max="17" width="10.140625" customWidth="1"/>
    <col min="18" max="18" width="11.5703125" customWidth="1"/>
  </cols>
  <sheetData>
    <row r="1" spans="1:18" ht="18.75" customHeight="1" x14ac:dyDescent="0.25">
      <c r="A1" s="209" t="s">
        <v>68</v>
      </c>
      <c r="B1" s="77"/>
      <c r="C1" s="77"/>
      <c r="D1" s="77"/>
    </row>
    <row r="2" spans="1:18" ht="18.75" customHeight="1" x14ac:dyDescent="0.2">
      <c r="A2" s="170"/>
      <c r="B2" s="77"/>
      <c r="C2" s="77"/>
      <c r="D2" s="77"/>
    </row>
    <row r="3" spans="1:18" ht="18.75" customHeight="1" x14ac:dyDescent="0.2">
      <c r="A3" s="170" t="s">
        <v>65</v>
      </c>
      <c r="B3" s="77"/>
      <c r="C3" s="77"/>
      <c r="D3" s="77"/>
    </row>
    <row r="4" spans="1:18" ht="13.5" thickBot="1" x14ac:dyDescent="0.25">
      <c r="A4" s="77"/>
      <c r="B4" s="77"/>
      <c r="C4" s="77"/>
      <c r="D4" s="77"/>
      <c r="M4" s="31"/>
      <c r="N4" s="31"/>
      <c r="O4" s="273" t="s">
        <v>82</v>
      </c>
      <c r="P4" s="273" t="s">
        <v>83</v>
      </c>
      <c r="Q4" s="236"/>
      <c r="R4" s="236"/>
    </row>
    <row r="5" spans="1:18" ht="22.5" customHeight="1" x14ac:dyDescent="0.2">
      <c r="A5" s="310" t="s">
        <v>18</v>
      </c>
      <c r="B5" s="306" t="s">
        <v>34</v>
      </c>
      <c r="C5" s="312"/>
      <c r="D5" s="302" t="s">
        <v>46</v>
      </c>
      <c r="I5" s="1"/>
      <c r="M5" s="31"/>
      <c r="N5" s="31"/>
      <c r="O5" s="236"/>
      <c r="P5" s="236"/>
      <c r="Q5" s="236"/>
      <c r="R5" s="236"/>
    </row>
    <row r="6" spans="1:18" ht="22.5" customHeight="1" x14ac:dyDescent="0.2">
      <c r="A6" s="311"/>
      <c r="B6" s="292" t="s">
        <v>2</v>
      </c>
      <c r="C6" s="293" t="s">
        <v>12</v>
      </c>
      <c r="D6" s="303"/>
      <c r="I6" s="1"/>
      <c r="J6" s="33"/>
      <c r="K6" s="33"/>
      <c r="M6" s="31"/>
      <c r="N6" s="31"/>
      <c r="O6" s="274" t="s">
        <v>84</v>
      </c>
      <c r="P6" s="274" t="s">
        <v>34</v>
      </c>
      <c r="Q6" s="275"/>
      <c r="R6" s="276"/>
    </row>
    <row r="7" spans="1:18" ht="22.5" customHeight="1" x14ac:dyDescent="0.2">
      <c r="A7" s="210" t="s">
        <v>35</v>
      </c>
      <c r="B7" s="211">
        <f>+P8</f>
        <v>3833.5171958158226</v>
      </c>
      <c r="C7" s="211">
        <f>+Q8</f>
        <v>118.15308695584258</v>
      </c>
      <c r="D7" s="212">
        <f>SUM(B7:C7)</f>
        <v>3951.6702827716654</v>
      </c>
      <c r="I7" s="1"/>
      <c r="J7" s="33"/>
      <c r="K7" s="33"/>
      <c r="M7" s="31"/>
      <c r="N7" s="31"/>
      <c r="O7" s="274" t="s">
        <v>85</v>
      </c>
      <c r="P7" s="274" t="s">
        <v>2</v>
      </c>
      <c r="Q7" s="277" t="s">
        <v>3</v>
      </c>
      <c r="R7" s="278" t="s">
        <v>86</v>
      </c>
    </row>
    <row r="8" spans="1:18" ht="22.5" customHeight="1" x14ac:dyDescent="0.2">
      <c r="A8" s="213"/>
      <c r="B8" s="99"/>
      <c r="C8" s="214"/>
      <c r="D8" s="215">
        <f>+D7/$D$11</f>
        <v>0.62129246955819684</v>
      </c>
      <c r="J8" s="31" t="s">
        <v>33</v>
      </c>
      <c r="K8" s="31" t="s">
        <v>10</v>
      </c>
      <c r="L8" s="31" t="s">
        <v>11</v>
      </c>
      <c r="M8" s="31"/>
      <c r="N8" s="31"/>
      <c r="O8" s="274" t="s">
        <v>87</v>
      </c>
      <c r="P8" s="279">
        <v>3833.5171958158226</v>
      </c>
      <c r="Q8" s="280">
        <v>118.15308695584258</v>
      </c>
      <c r="R8" s="281">
        <v>3951.6702827716654</v>
      </c>
    </row>
    <row r="9" spans="1:18" ht="22.5" customHeight="1" x14ac:dyDescent="0.2">
      <c r="A9" s="213" t="s">
        <v>31</v>
      </c>
      <c r="B9" s="211">
        <f>+P9</f>
        <v>2353.8952802921926</v>
      </c>
      <c r="C9" s="89">
        <f>+Q9</f>
        <v>54.837107809831814</v>
      </c>
      <c r="D9" s="97">
        <f>SUM(B9:C9)</f>
        <v>2408.7323881020243</v>
      </c>
      <c r="J9" s="33">
        <f>+D7</f>
        <v>3951.6702827716654</v>
      </c>
      <c r="K9" s="33">
        <f>+D9</f>
        <v>2408.7323881020243</v>
      </c>
      <c r="L9" s="33">
        <f>SUM(J9:K9)</f>
        <v>6360.4026708736892</v>
      </c>
      <c r="M9" s="31"/>
      <c r="N9" s="31"/>
      <c r="O9" s="282" t="s">
        <v>88</v>
      </c>
      <c r="P9" s="283">
        <v>2353.8952802921926</v>
      </c>
      <c r="Q9" s="284">
        <v>54.837107809831814</v>
      </c>
      <c r="R9" s="290">
        <v>2408.7323881020243</v>
      </c>
    </row>
    <row r="10" spans="1:18" ht="22.5" customHeight="1" thickBot="1" x14ac:dyDescent="0.25">
      <c r="A10" s="213"/>
      <c r="B10" s="216"/>
      <c r="C10" s="217"/>
      <c r="D10" s="218">
        <f>+D9/$D$11</f>
        <v>0.37870753044180322</v>
      </c>
      <c r="J10" s="34">
        <f>+J9/L9</f>
        <v>0.62129246955819684</v>
      </c>
      <c r="K10" s="34">
        <f>+K9/L9</f>
        <v>0.37870753044180322</v>
      </c>
      <c r="M10" s="31"/>
      <c r="N10" s="31"/>
      <c r="O10" s="286" t="s">
        <v>86</v>
      </c>
      <c r="P10" s="287">
        <v>6187.4124761080147</v>
      </c>
      <c r="Q10" s="288">
        <v>172.9901947656744</v>
      </c>
      <c r="R10" s="272">
        <v>6360.4026708736892</v>
      </c>
    </row>
    <row r="11" spans="1:18" ht="22.5" customHeight="1" thickTop="1" x14ac:dyDescent="0.2">
      <c r="A11" s="219" t="s">
        <v>46</v>
      </c>
      <c r="B11" s="220">
        <f>+B9+B7</f>
        <v>6187.4124761080147</v>
      </c>
      <c r="C11" s="221">
        <f>+C9+C7</f>
        <v>172.9901947656744</v>
      </c>
      <c r="D11" s="97">
        <f>+D9+D7</f>
        <v>6360.4026708736892</v>
      </c>
      <c r="M11" s="31"/>
      <c r="N11" s="31"/>
    </row>
    <row r="12" spans="1:18" ht="22.5" customHeight="1" thickBot="1" x14ac:dyDescent="0.25">
      <c r="A12" s="222"/>
      <c r="B12" s="223">
        <f>+B11/D11</f>
        <v>0.97280200582930831</v>
      </c>
      <c r="C12" s="224">
        <f>+C11/D11</f>
        <v>2.7197994170691683E-2</v>
      </c>
      <c r="D12" s="126"/>
      <c r="M12" s="31"/>
      <c r="N12" s="271" t="s">
        <v>120</v>
      </c>
    </row>
    <row r="13" spans="1:18" ht="18.75" customHeight="1" x14ac:dyDescent="0.2">
      <c r="A13" s="77"/>
      <c r="B13" s="77"/>
      <c r="C13" s="77"/>
      <c r="D13" s="77"/>
      <c r="J13" s="30">
        <v>2910.2444868323714</v>
      </c>
      <c r="K13" s="35">
        <v>0</v>
      </c>
      <c r="M13" s="31"/>
      <c r="N13" s="31"/>
    </row>
    <row r="14" spans="1:18" ht="18.75" customHeight="1" x14ac:dyDescent="0.2">
      <c r="A14" s="77"/>
      <c r="B14" s="77"/>
      <c r="C14" s="77"/>
      <c r="D14" s="77"/>
      <c r="J14" s="35">
        <v>489.70372860265002</v>
      </c>
      <c r="K14" s="35">
        <v>0.12103099999999997</v>
      </c>
      <c r="M14" s="31"/>
      <c r="N14" s="31"/>
    </row>
    <row r="15" spans="1:18" ht="18.75" customHeight="1" x14ac:dyDescent="0.2">
      <c r="A15" s="170" t="s">
        <v>64</v>
      </c>
      <c r="B15" s="77"/>
      <c r="C15" s="77"/>
      <c r="D15" s="77"/>
      <c r="J15" s="35">
        <v>552.71953782758101</v>
      </c>
      <c r="K15" s="35">
        <v>106.60993827362699</v>
      </c>
      <c r="M15" s="31"/>
      <c r="N15" s="31"/>
    </row>
    <row r="16" spans="1:18" ht="13.5" thickBot="1" x14ac:dyDescent="0.25">
      <c r="A16" s="77"/>
      <c r="B16" s="77"/>
      <c r="C16" s="77"/>
      <c r="D16" s="77"/>
      <c r="J16" s="35">
        <v>1393.204851695308</v>
      </c>
      <c r="K16" s="35">
        <v>30.92118591590916</v>
      </c>
      <c r="M16" s="31"/>
      <c r="N16" s="31"/>
      <c r="O16" s="273" t="s">
        <v>85</v>
      </c>
      <c r="P16" s="273" t="s">
        <v>83</v>
      </c>
      <c r="Q16" s="236"/>
      <c r="R16" s="236"/>
    </row>
    <row r="17" spans="1:18" ht="22.5" customHeight="1" x14ac:dyDescent="0.2">
      <c r="A17" s="304" t="s">
        <v>17</v>
      </c>
      <c r="B17" s="306" t="s">
        <v>34</v>
      </c>
      <c r="C17" s="307"/>
      <c r="D17" s="308" t="s">
        <v>46</v>
      </c>
      <c r="M17" s="31"/>
      <c r="N17" s="31"/>
      <c r="O17" s="236"/>
      <c r="P17" s="236"/>
      <c r="Q17" s="236"/>
      <c r="R17" s="236"/>
    </row>
    <row r="18" spans="1:18" ht="22.5" customHeight="1" x14ac:dyDescent="0.2">
      <c r="A18" s="305"/>
      <c r="B18" s="294" t="s">
        <v>2</v>
      </c>
      <c r="C18" s="295" t="s">
        <v>12</v>
      </c>
      <c r="D18" s="309"/>
      <c r="M18" s="31"/>
      <c r="N18" s="31"/>
      <c r="O18" s="274" t="s">
        <v>84</v>
      </c>
      <c r="P18" s="274" t="s">
        <v>34</v>
      </c>
      <c r="Q18" s="275"/>
      <c r="R18" s="276"/>
    </row>
    <row r="19" spans="1:18" ht="22.5" customHeight="1" x14ac:dyDescent="0.2">
      <c r="A19" s="210" t="s">
        <v>6</v>
      </c>
      <c r="B19" s="225">
        <f>+P20</f>
        <v>3325.4261261623351</v>
      </c>
      <c r="C19" s="226">
        <f>+Q20</f>
        <v>5.4112714391828094</v>
      </c>
      <c r="D19" s="227">
        <f>SUM(B19:C19)</f>
        <v>3330.8373976015178</v>
      </c>
      <c r="M19" s="31"/>
      <c r="N19" s="31"/>
      <c r="O19" s="274" t="s">
        <v>82</v>
      </c>
      <c r="P19" s="274" t="s">
        <v>2</v>
      </c>
      <c r="Q19" s="277" t="s">
        <v>3</v>
      </c>
      <c r="R19" s="278" t="s">
        <v>86</v>
      </c>
    </row>
    <row r="20" spans="1:18" ht="22.5" customHeight="1" x14ac:dyDescent="0.2">
      <c r="A20" s="213"/>
      <c r="B20" s="216"/>
      <c r="C20" s="217"/>
      <c r="D20" s="228">
        <f>+D19/$D$27</f>
        <v>0.52368341596586077</v>
      </c>
      <c r="M20" s="31"/>
      <c r="N20" s="31"/>
      <c r="O20" s="274" t="s">
        <v>6</v>
      </c>
      <c r="P20" s="296">
        <v>3325.4261261623351</v>
      </c>
      <c r="Q20" s="297">
        <v>5.4112714391828094</v>
      </c>
      <c r="R20" s="281">
        <v>3330.8373976015178</v>
      </c>
    </row>
    <row r="21" spans="1:18" ht="22.5" customHeight="1" x14ac:dyDescent="0.2">
      <c r="A21" s="213" t="s">
        <v>5</v>
      </c>
      <c r="B21" s="99">
        <f>+P21</f>
        <v>474.79541586356703</v>
      </c>
      <c r="C21" s="214">
        <f>+Q21</f>
        <v>7.1157008424536263</v>
      </c>
      <c r="D21" s="229">
        <f>SUM(B21:C21)</f>
        <v>481.91111670602066</v>
      </c>
      <c r="J21" s="36" t="s">
        <v>2</v>
      </c>
      <c r="K21" s="36" t="s">
        <v>12</v>
      </c>
      <c r="M21" s="31"/>
      <c r="N21" s="31"/>
      <c r="O21" s="282" t="s">
        <v>81</v>
      </c>
      <c r="P21" s="298">
        <v>474.79541586356703</v>
      </c>
      <c r="Q21" s="299">
        <v>7.1157008424536263</v>
      </c>
      <c r="R21" s="285">
        <v>481.91111670602066</v>
      </c>
    </row>
    <row r="22" spans="1:18" ht="22.5" customHeight="1" x14ac:dyDescent="0.2">
      <c r="A22" s="213"/>
      <c r="B22" s="216"/>
      <c r="C22" s="217"/>
      <c r="D22" s="228">
        <f>+D21/$D$27</f>
        <v>7.5767391098183964E-2</v>
      </c>
      <c r="J22" s="34">
        <f>+J23/L23</f>
        <v>0.97280200582930831</v>
      </c>
      <c r="K22" s="34">
        <f>+K23/L23</f>
        <v>2.7197994170691676E-2</v>
      </c>
      <c r="M22" s="31"/>
      <c r="N22" s="31"/>
      <c r="O22" s="282" t="s">
        <v>80</v>
      </c>
      <c r="P22" s="298">
        <v>658.00338529771659</v>
      </c>
      <c r="Q22" s="299">
        <v>117.70366259041751</v>
      </c>
      <c r="R22" s="285">
        <v>775.70704788813407</v>
      </c>
    </row>
    <row r="23" spans="1:18" ht="22.5" customHeight="1" x14ac:dyDescent="0.2">
      <c r="A23" s="213" t="s">
        <v>1</v>
      </c>
      <c r="B23" s="99">
        <f>+P22</f>
        <v>658.00338529771659</v>
      </c>
      <c r="C23" s="214">
        <f>+Q22</f>
        <v>117.70366259041751</v>
      </c>
      <c r="D23" s="229">
        <f>SUM(B23:C23)</f>
        <v>775.70704788813407</v>
      </c>
      <c r="J23" s="37">
        <f>+B27</f>
        <v>6187.4124761080147</v>
      </c>
      <c r="K23" s="37">
        <f>+C27</f>
        <v>172.99019476567437</v>
      </c>
      <c r="L23" s="33">
        <f>SUM(J23:K23)</f>
        <v>6360.4026708736892</v>
      </c>
      <c r="M23" s="31"/>
      <c r="N23" s="31"/>
      <c r="O23" s="282" t="s">
        <v>89</v>
      </c>
      <c r="P23" s="298">
        <v>1729.1875487843963</v>
      </c>
      <c r="Q23" s="299">
        <v>42.759559893620448</v>
      </c>
      <c r="R23" s="285">
        <v>1771.9471086780168</v>
      </c>
    </row>
    <row r="24" spans="1:18" ht="22.5" customHeight="1" x14ac:dyDescent="0.2">
      <c r="A24" s="213"/>
      <c r="B24" s="216"/>
      <c r="C24" s="217"/>
      <c r="D24" s="228">
        <f>+D23/$D$27</f>
        <v>0.12195879538261686</v>
      </c>
      <c r="M24" s="31"/>
      <c r="N24" s="31"/>
      <c r="O24" s="286" t="s">
        <v>86</v>
      </c>
      <c r="P24" s="300">
        <v>6187.4124761080147</v>
      </c>
      <c r="Q24" s="301">
        <v>172.9901947656744</v>
      </c>
      <c r="R24" s="289">
        <v>6360.4026708736892</v>
      </c>
    </row>
    <row r="25" spans="1:18" ht="22.5" customHeight="1" x14ac:dyDescent="0.2">
      <c r="A25" s="213" t="s">
        <v>7</v>
      </c>
      <c r="B25" s="99">
        <f>+P23</f>
        <v>1729.1875487843963</v>
      </c>
      <c r="C25" s="214">
        <f>+Q23</f>
        <v>42.759559893620448</v>
      </c>
      <c r="D25" s="229">
        <f>SUM(B25:C25)</f>
        <v>1771.9471086780168</v>
      </c>
      <c r="M25" s="31"/>
      <c r="N25" s="31"/>
    </row>
    <row r="26" spans="1:18" ht="22.5" customHeight="1" thickBot="1" x14ac:dyDescent="0.25">
      <c r="A26" s="230"/>
      <c r="B26" s="231"/>
      <c r="C26" s="232"/>
      <c r="D26" s="233">
        <f>+D25/$D$27</f>
        <v>0.27859039755333848</v>
      </c>
      <c r="M26" s="31"/>
      <c r="N26" s="31"/>
    </row>
    <row r="27" spans="1:18" ht="22.5" customHeight="1" thickTop="1" x14ac:dyDescent="0.2">
      <c r="A27" s="213" t="s">
        <v>46</v>
      </c>
      <c r="B27" s="99">
        <f>+B25+B23+B21+B19</f>
        <v>6187.4124761080147</v>
      </c>
      <c r="C27" s="214">
        <f>+C25+C23+C21+C19</f>
        <v>172.99019476567437</v>
      </c>
      <c r="D27" s="229">
        <f>+D25+D23+D21+D19</f>
        <v>6360.4026708736892</v>
      </c>
      <c r="M27" s="31"/>
      <c r="N27" s="31"/>
    </row>
    <row r="28" spans="1:18" ht="22.5" customHeight="1" thickBot="1" x14ac:dyDescent="0.25">
      <c r="A28" s="222"/>
      <c r="B28" s="223">
        <f>+B27/$D$27</f>
        <v>0.97280200582930831</v>
      </c>
      <c r="C28" s="224">
        <f>+C27/$D$27</f>
        <v>2.7197994170691676E-2</v>
      </c>
      <c r="D28" s="234"/>
      <c r="M28" s="31"/>
      <c r="N28" s="31"/>
    </row>
    <row r="29" spans="1:18" ht="18.75" customHeight="1" x14ac:dyDescent="0.2">
      <c r="A29" s="77"/>
      <c r="B29" s="77"/>
      <c r="C29" s="77"/>
      <c r="D29" s="77"/>
      <c r="M29" s="31"/>
      <c r="N29" s="31"/>
    </row>
    <row r="30" spans="1:18" ht="18.75" customHeight="1" x14ac:dyDescent="0.2">
      <c r="A30" s="77"/>
      <c r="B30" s="77"/>
      <c r="C30" s="77"/>
      <c r="D30" s="77"/>
      <c r="M30" s="31"/>
      <c r="N30" s="31"/>
    </row>
    <row r="31" spans="1:18" x14ac:dyDescent="0.2">
      <c r="A31" s="170" t="s">
        <v>66</v>
      </c>
      <c r="B31" s="77"/>
      <c r="C31" s="77"/>
      <c r="D31" s="77"/>
      <c r="M31" s="31"/>
      <c r="N31" s="31"/>
      <c r="O31" s="273" t="s">
        <v>34</v>
      </c>
      <c r="P31" s="273" t="s">
        <v>83</v>
      </c>
      <c r="Q31" s="236"/>
      <c r="R31" s="236"/>
    </row>
    <row r="32" spans="1:18" ht="18.75" customHeight="1" thickBot="1" x14ac:dyDescent="0.25">
      <c r="A32" s="77"/>
      <c r="B32" s="77"/>
      <c r="C32" s="77"/>
      <c r="D32" s="77"/>
      <c r="M32" s="31"/>
      <c r="N32" s="31"/>
      <c r="O32" s="236"/>
      <c r="P32" s="236"/>
      <c r="Q32" s="236"/>
      <c r="R32" s="236"/>
    </row>
    <row r="33" spans="1:18" ht="22.5" customHeight="1" x14ac:dyDescent="0.2">
      <c r="A33" s="304" t="s">
        <v>17</v>
      </c>
      <c r="B33" s="306" t="s">
        <v>18</v>
      </c>
      <c r="C33" s="307"/>
      <c r="D33" s="308" t="s">
        <v>46</v>
      </c>
      <c r="M33" s="31"/>
      <c r="N33" s="31"/>
      <c r="O33" s="274" t="s">
        <v>84</v>
      </c>
      <c r="P33" s="274" t="s">
        <v>85</v>
      </c>
      <c r="Q33" s="275"/>
      <c r="R33" s="276"/>
    </row>
    <row r="34" spans="1:18" ht="22.5" customHeight="1" x14ac:dyDescent="0.2">
      <c r="A34" s="305"/>
      <c r="B34" s="294" t="s">
        <v>35</v>
      </c>
      <c r="C34" s="294" t="s">
        <v>31</v>
      </c>
      <c r="D34" s="309"/>
      <c r="M34" s="31"/>
      <c r="N34" s="31"/>
      <c r="O34" s="274" t="s">
        <v>82</v>
      </c>
      <c r="P34" s="274" t="s">
        <v>87</v>
      </c>
      <c r="Q34" s="277" t="s">
        <v>88</v>
      </c>
      <c r="R34" s="278" t="s">
        <v>86</v>
      </c>
    </row>
    <row r="35" spans="1:18" ht="22.5" customHeight="1" x14ac:dyDescent="0.2">
      <c r="A35" s="210" t="s">
        <v>6</v>
      </c>
      <c r="B35" s="235">
        <f>+P35</f>
        <v>3330.8373976015178</v>
      </c>
      <c r="C35" s="226">
        <f>+Q35</f>
        <v>0</v>
      </c>
      <c r="D35" s="227">
        <f>SUM(B35:C35)</f>
        <v>3330.8373976015178</v>
      </c>
      <c r="E35" s="80"/>
      <c r="J35" s="31" t="s">
        <v>6</v>
      </c>
      <c r="K35" s="33">
        <f>+D35</f>
        <v>3330.8373976015178</v>
      </c>
      <c r="L35" s="34">
        <f>+K35/$K$39</f>
        <v>0.52368341596586077</v>
      </c>
      <c r="M35" s="31"/>
      <c r="N35" s="31"/>
      <c r="O35" s="274" t="s">
        <v>6</v>
      </c>
      <c r="P35" s="296">
        <v>3330.8373976015178</v>
      </c>
      <c r="Q35" s="297"/>
      <c r="R35" s="281">
        <v>3330.8373976015178</v>
      </c>
    </row>
    <row r="36" spans="1:18" ht="22.5" customHeight="1" x14ac:dyDescent="0.2">
      <c r="A36" s="213"/>
      <c r="B36" s="216"/>
      <c r="C36" s="217"/>
      <c r="D36" s="228">
        <f>+D35/$D$43</f>
        <v>0.52368341596586077</v>
      </c>
      <c r="E36" s="80"/>
      <c r="J36" s="31" t="s">
        <v>5</v>
      </c>
      <c r="K36" s="33">
        <f>+D37</f>
        <v>481.91111670602066</v>
      </c>
      <c r="L36" s="34">
        <f>+K36/$K$39</f>
        <v>7.5767391098183964E-2</v>
      </c>
      <c r="M36" s="31"/>
      <c r="N36" s="31"/>
      <c r="O36" s="282" t="s">
        <v>81</v>
      </c>
      <c r="P36" s="298">
        <v>481.91111670602066</v>
      </c>
      <c r="Q36" s="299"/>
      <c r="R36" s="285">
        <v>481.91111670602066</v>
      </c>
    </row>
    <row r="37" spans="1:18" ht="22.5" customHeight="1" x14ac:dyDescent="0.2">
      <c r="A37" s="213" t="s">
        <v>5</v>
      </c>
      <c r="B37" s="99">
        <f>+P36</f>
        <v>481.91111670602066</v>
      </c>
      <c r="C37" s="214">
        <f>+Q36</f>
        <v>0</v>
      </c>
      <c r="D37" s="229">
        <f>SUM(B37:C37)</f>
        <v>481.91111670602066</v>
      </c>
      <c r="E37" s="80"/>
      <c r="J37" s="31" t="s">
        <v>1</v>
      </c>
      <c r="K37" s="33">
        <f>+D39</f>
        <v>775.70704788813418</v>
      </c>
      <c r="L37" s="34">
        <f>+K37/$K$39</f>
        <v>0.12195879538261688</v>
      </c>
      <c r="M37" s="31"/>
      <c r="N37" s="31"/>
      <c r="O37" s="282" t="s">
        <v>80</v>
      </c>
      <c r="P37" s="298">
        <v>138.92176846412642</v>
      </c>
      <c r="Q37" s="299">
        <v>636.78527942400774</v>
      </c>
      <c r="R37" s="285">
        <v>775.70704788813418</v>
      </c>
    </row>
    <row r="38" spans="1:18" ht="22.5" customHeight="1" x14ac:dyDescent="0.2">
      <c r="A38" s="213"/>
      <c r="B38" s="216"/>
      <c r="C38" s="217"/>
      <c r="D38" s="228">
        <f>+D37/$D$43</f>
        <v>7.5767391098183964E-2</v>
      </c>
      <c r="E38" s="80"/>
      <c r="J38" s="31" t="s">
        <v>7</v>
      </c>
      <c r="K38" s="33">
        <f>+D41</f>
        <v>1771.9471086780168</v>
      </c>
      <c r="L38" s="34">
        <f>+K38/$K$39</f>
        <v>0.27859039755333848</v>
      </c>
      <c r="M38" s="31"/>
      <c r="N38" s="31"/>
      <c r="O38" s="282" t="s">
        <v>89</v>
      </c>
      <c r="P38" s="298"/>
      <c r="Q38" s="299">
        <v>1771.9471086780168</v>
      </c>
      <c r="R38" s="285">
        <v>1771.9471086780168</v>
      </c>
    </row>
    <row r="39" spans="1:18" ht="22.5" customHeight="1" x14ac:dyDescent="0.2">
      <c r="A39" s="213" t="s">
        <v>1</v>
      </c>
      <c r="B39" s="99">
        <f>+P37</f>
        <v>138.92176846412642</v>
      </c>
      <c r="C39" s="214">
        <f>+Q37</f>
        <v>636.78527942400774</v>
      </c>
      <c r="D39" s="229">
        <f>SUM(B39:C39)</f>
        <v>775.70704788813418</v>
      </c>
      <c r="E39" s="80"/>
      <c r="K39" s="33">
        <f>SUM(K35:K38)</f>
        <v>6360.4026708736892</v>
      </c>
      <c r="L39" s="34">
        <f>+K39/$K$39</f>
        <v>1</v>
      </c>
      <c r="M39" s="31"/>
      <c r="N39" s="31"/>
      <c r="O39" s="286" t="s">
        <v>86</v>
      </c>
      <c r="P39" s="300">
        <v>3951.6702827716645</v>
      </c>
      <c r="Q39" s="301">
        <v>2408.7323881020247</v>
      </c>
      <c r="R39" s="289">
        <v>6360.4026708736892</v>
      </c>
    </row>
    <row r="40" spans="1:18" ht="22.5" customHeight="1" x14ac:dyDescent="0.2">
      <c r="A40" s="213"/>
      <c r="B40" s="216"/>
      <c r="C40" s="217"/>
      <c r="D40" s="228">
        <f>+D39/$D$43</f>
        <v>0.12195879538261688</v>
      </c>
      <c r="E40" s="80"/>
      <c r="M40" s="31"/>
      <c r="N40" s="31"/>
    </row>
    <row r="41" spans="1:18" ht="22.5" customHeight="1" x14ac:dyDescent="0.2">
      <c r="A41" s="213" t="s">
        <v>7</v>
      </c>
      <c r="B41" s="99">
        <f>+P38</f>
        <v>0</v>
      </c>
      <c r="C41" s="214">
        <f>+Q38</f>
        <v>1771.9471086780168</v>
      </c>
      <c r="D41" s="229">
        <f>SUM(B41:C41)</f>
        <v>1771.9471086780168</v>
      </c>
      <c r="E41" s="80"/>
      <c r="L41" s="33"/>
      <c r="M41" s="31"/>
      <c r="N41" s="31"/>
    </row>
    <row r="42" spans="1:18" ht="22.5" customHeight="1" thickBot="1" x14ac:dyDescent="0.25">
      <c r="A42" s="230"/>
      <c r="B42" s="231"/>
      <c r="C42" s="232"/>
      <c r="D42" s="233">
        <f>+D41/$D$43</f>
        <v>0.27859039755333848</v>
      </c>
      <c r="E42" s="80"/>
      <c r="M42" s="31"/>
      <c r="N42" s="31"/>
    </row>
    <row r="43" spans="1:18" ht="22.5" customHeight="1" thickTop="1" x14ac:dyDescent="0.2">
      <c r="A43" s="213" t="s">
        <v>46</v>
      </c>
      <c r="B43" s="99">
        <f>+B41+B39+B37+B35</f>
        <v>3951.6702827716649</v>
      </c>
      <c r="C43" s="214">
        <f>+C41+C39+C37+C35</f>
        <v>2408.7323881020247</v>
      </c>
      <c r="D43" s="229">
        <f>+D41+D39+D37+D35</f>
        <v>6360.4026708736892</v>
      </c>
      <c r="M43" s="31"/>
      <c r="N43" s="31"/>
    </row>
    <row r="44" spans="1:18" ht="22.5" customHeight="1" thickBot="1" x14ac:dyDescent="0.25">
      <c r="A44" s="222"/>
      <c r="B44" s="223">
        <f>+B43/D43</f>
        <v>0.62129246955819672</v>
      </c>
      <c r="C44" s="224">
        <f>+C43/D43</f>
        <v>0.37870753044180333</v>
      </c>
      <c r="D44" s="234"/>
      <c r="M44" s="31"/>
      <c r="N44" s="31"/>
    </row>
    <row r="45" spans="1:18" x14ac:dyDescent="0.2">
      <c r="A45" s="77"/>
      <c r="B45" s="77"/>
      <c r="C45" s="77"/>
      <c r="D45" s="77"/>
      <c r="M45" s="31"/>
      <c r="N45" s="31"/>
    </row>
  </sheetData>
  <mergeCells count="9">
    <mergeCell ref="D5:D6"/>
    <mergeCell ref="A33:A34"/>
    <mergeCell ref="B33:C33"/>
    <mergeCell ref="D17:D18"/>
    <mergeCell ref="D33:D34"/>
    <mergeCell ref="A5:A6"/>
    <mergeCell ref="B5:C5"/>
    <mergeCell ref="A17:A18"/>
    <mergeCell ref="B17:C17"/>
  </mergeCells>
  <phoneticPr fontId="0" type="noConversion"/>
  <pageMargins left="0.78740157480314965" right="0.78541666666666665" top="0.78541666666666665" bottom="0.98425196850393704" header="0" footer="0"/>
  <pageSetup paperSize="9" scale="61" orientation="portrait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4"/>
  <sheetViews>
    <sheetView view="pageBreakPreview" zoomScaleNormal="100" zoomScaleSheetLayoutView="100" zoomScalePageLayoutView="70" workbookViewId="0">
      <selection activeCell="A103" sqref="A103"/>
    </sheetView>
  </sheetViews>
  <sheetFormatPr baseColWidth="10" defaultRowHeight="12.75" x14ac:dyDescent="0.2"/>
  <cols>
    <col min="1" max="1" width="13.140625" customWidth="1"/>
    <col min="2" max="2" width="13.85546875" customWidth="1"/>
    <col min="3" max="3" width="12.85546875" customWidth="1"/>
    <col min="4" max="4" width="11.7109375" customWidth="1"/>
    <col min="5" max="6" width="14.28515625" customWidth="1"/>
    <col min="7" max="7" width="12" customWidth="1"/>
    <col min="8" max="8" width="15.7109375" customWidth="1"/>
    <col min="9" max="9" width="11" bestFit="1" customWidth="1"/>
    <col min="10" max="10" width="20.42578125" bestFit="1" customWidth="1"/>
    <col min="11" max="11" width="9.7109375" customWidth="1"/>
    <col min="12" max="12" width="6.5703125" style="31" customWidth="1"/>
    <col min="13" max="13" width="11.42578125" style="31"/>
    <col min="14" max="14" width="20.28515625" style="31" customWidth="1"/>
    <col min="15" max="17" width="11.42578125" style="31"/>
    <col min="18" max="18" width="13" style="31" customWidth="1"/>
    <col min="19" max="19" width="18.42578125" style="31" bestFit="1" customWidth="1"/>
    <col min="20" max="20" width="13" customWidth="1"/>
    <col min="21" max="24" width="16.140625" customWidth="1"/>
    <col min="25" max="25" width="11.5703125" customWidth="1"/>
    <col min="26" max="26" width="8.140625" customWidth="1"/>
    <col min="27" max="27" width="11.5703125" bestFit="1" customWidth="1"/>
  </cols>
  <sheetData>
    <row r="1" spans="1:25" ht="18" x14ac:dyDescent="0.25">
      <c r="A1" s="84" t="s">
        <v>69</v>
      </c>
      <c r="B1" s="77"/>
      <c r="C1" s="77"/>
      <c r="D1" s="77"/>
      <c r="E1" s="77"/>
      <c r="F1" s="77"/>
      <c r="G1" s="77"/>
      <c r="H1" s="77"/>
      <c r="I1" s="77"/>
      <c r="J1" s="77"/>
    </row>
    <row r="2" spans="1:25" x14ac:dyDescent="0.2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25" ht="15.75" x14ac:dyDescent="0.25">
      <c r="A3" s="86" t="s">
        <v>70</v>
      </c>
      <c r="B3" s="80"/>
      <c r="C3" s="80"/>
      <c r="D3" s="80"/>
      <c r="E3" s="77"/>
      <c r="F3" s="77"/>
      <c r="G3" s="77"/>
      <c r="H3" s="77"/>
      <c r="I3" s="77"/>
      <c r="J3" s="77"/>
      <c r="R3" s="262" t="s">
        <v>85</v>
      </c>
      <c r="S3" s="237" t="s">
        <v>87</v>
      </c>
    </row>
    <row r="4" spans="1:25" x14ac:dyDescent="0.2">
      <c r="A4" s="77"/>
      <c r="B4" s="80"/>
      <c r="C4" s="80"/>
      <c r="D4" s="80"/>
      <c r="E4" s="80"/>
      <c r="F4" s="80"/>
      <c r="G4" s="80"/>
      <c r="H4" s="80"/>
      <c r="I4" s="80"/>
      <c r="J4" s="80"/>
      <c r="K4" s="1"/>
      <c r="R4" s="262" t="s">
        <v>90</v>
      </c>
      <c r="S4" s="237" t="s">
        <v>91</v>
      </c>
      <c r="W4" s="238"/>
    </row>
    <row r="5" spans="1:25" ht="20.25" customHeight="1" x14ac:dyDescent="0.2">
      <c r="A5" s="144" t="s">
        <v>71</v>
      </c>
      <c r="B5" s="77"/>
      <c r="C5" s="80"/>
      <c r="D5" s="80"/>
      <c r="E5" s="80"/>
      <c r="F5" s="80"/>
      <c r="G5" s="80"/>
      <c r="H5" s="80"/>
      <c r="I5" s="80"/>
      <c r="J5" s="80"/>
      <c r="R5"/>
      <c r="S5"/>
      <c r="W5" s="238"/>
    </row>
    <row r="6" spans="1:25" ht="13.5" thickBot="1" x14ac:dyDescent="0.25">
      <c r="A6" s="145"/>
      <c r="B6" s="145"/>
      <c r="C6" s="145"/>
      <c r="D6" s="145"/>
      <c r="E6" s="145"/>
      <c r="F6" s="145"/>
      <c r="G6" s="145"/>
      <c r="H6" s="80"/>
      <c r="I6" s="145"/>
      <c r="J6" s="80"/>
      <c r="K6" s="8"/>
      <c r="R6" s="239"/>
      <c r="S6" s="263" t="s">
        <v>34</v>
      </c>
      <c r="T6" s="264" t="s">
        <v>59</v>
      </c>
      <c r="U6" s="240"/>
      <c r="V6" s="240"/>
      <c r="W6" s="240"/>
      <c r="X6" s="240"/>
      <c r="Y6" s="241"/>
    </row>
    <row r="7" spans="1:25" ht="33.75" customHeight="1" x14ac:dyDescent="0.2">
      <c r="A7" s="419" t="s">
        <v>47</v>
      </c>
      <c r="B7" s="420" t="s">
        <v>2</v>
      </c>
      <c r="C7" s="421"/>
      <c r="D7" s="422"/>
      <c r="E7" s="423" t="s">
        <v>12</v>
      </c>
      <c r="F7" s="421"/>
      <c r="G7" s="421"/>
      <c r="H7" s="420" t="s">
        <v>48</v>
      </c>
      <c r="I7" s="424"/>
      <c r="J7" s="425" t="s">
        <v>51</v>
      </c>
      <c r="K7" s="14"/>
      <c r="R7" s="242"/>
      <c r="S7" s="239" t="s">
        <v>2</v>
      </c>
      <c r="T7" s="240"/>
      <c r="U7" s="239" t="s">
        <v>92</v>
      </c>
      <c r="V7" s="239" t="s">
        <v>3</v>
      </c>
      <c r="W7" s="240"/>
      <c r="X7" s="239" t="s">
        <v>93</v>
      </c>
      <c r="Y7" s="243" t="s">
        <v>86</v>
      </c>
    </row>
    <row r="8" spans="1:25" ht="25.5" customHeight="1" x14ac:dyDescent="0.2">
      <c r="A8" s="426"/>
      <c r="B8" s="427" t="s">
        <v>38</v>
      </c>
      <c r="C8" s="428" t="s">
        <v>35</v>
      </c>
      <c r="D8" s="429" t="s">
        <v>32</v>
      </c>
      <c r="E8" s="430" t="s">
        <v>38</v>
      </c>
      <c r="F8" s="385" t="s">
        <v>35</v>
      </c>
      <c r="G8" s="431" t="s">
        <v>32</v>
      </c>
      <c r="H8" s="430" t="s">
        <v>38</v>
      </c>
      <c r="I8" s="432" t="s">
        <v>35</v>
      </c>
      <c r="J8" s="433"/>
      <c r="K8" s="15"/>
      <c r="R8" s="263" t="s">
        <v>94</v>
      </c>
      <c r="S8" s="239" t="s">
        <v>38</v>
      </c>
      <c r="T8" s="244" t="s">
        <v>35</v>
      </c>
      <c r="U8" s="242"/>
      <c r="V8" s="239" t="s">
        <v>38</v>
      </c>
      <c r="W8" s="244" t="s">
        <v>35</v>
      </c>
      <c r="X8" s="242"/>
      <c r="Y8" s="245"/>
    </row>
    <row r="9" spans="1:25" ht="18.75" customHeight="1" x14ac:dyDescent="0.2">
      <c r="A9" s="146" t="s">
        <v>19</v>
      </c>
      <c r="B9" s="147">
        <f>+S9</f>
        <v>51.339934189401028</v>
      </c>
      <c r="C9" s="148">
        <f t="shared" ref="C9:C20" si="0">+T9</f>
        <v>266.8236711370829</v>
      </c>
      <c r="D9" s="149">
        <f>SUM(B9:C9)</f>
        <v>318.16360532648395</v>
      </c>
      <c r="E9" s="147">
        <f>+V9</f>
        <v>0.78630494452664101</v>
      </c>
      <c r="F9" s="148">
        <f t="shared" ref="F9:F20" si="1">+W9</f>
        <v>0.50225043228029809</v>
      </c>
      <c r="G9" s="150">
        <f>SUM(E9:F9)</f>
        <v>1.2885553768069391</v>
      </c>
      <c r="H9" s="147">
        <f>+E9+B9</f>
        <v>52.126239133927669</v>
      </c>
      <c r="I9" s="151">
        <f>+F9+C9</f>
        <v>267.32592156936317</v>
      </c>
      <c r="J9" s="151">
        <f>+H9+I9</f>
        <v>319.45216070329082</v>
      </c>
      <c r="K9" s="1"/>
      <c r="R9" s="239" t="s">
        <v>95</v>
      </c>
      <c r="S9" s="246">
        <v>51.339934189401028</v>
      </c>
      <c r="T9" s="247">
        <v>266.8236711370829</v>
      </c>
      <c r="U9" s="248">
        <v>318.16360532648395</v>
      </c>
      <c r="V9" s="246">
        <v>0.78630494452664101</v>
      </c>
      <c r="W9" s="249">
        <v>0.50225043228029809</v>
      </c>
      <c r="X9" s="248">
        <v>1.2885553768069391</v>
      </c>
      <c r="Y9" s="250">
        <v>319.45216070329087</v>
      </c>
    </row>
    <row r="10" spans="1:25" ht="18.75" customHeight="1" x14ac:dyDescent="0.2">
      <c r="A10" s="146" t="s">
        <v>20</v>
      </c>
      <c r="B10" s="147">
        <f t="shared" ref="B10:B20" si="2">+S10</f>
        <v>50.282851862316143</v>
      </c>
      <c r="C10" s="148">
        <f t="shared" si="0"/>
        <v>240.60296653767938</v>
      </c>
      <c r="D10" s="149">
        <f t="shared" ref="D10:D20" si="3">SUM(B10:C10)</f>
        <v>290.88581839999551</v>
      </c>
      <c r="E10" s="147">
        <f t="shared" ref="E10:E20" si="4">+V10</f>
        <v>0.63635027161152313</v>
      </c>
      <c r="F10" s="148">
        <f t="shared" si="1"/>
        <v>0.31654261733021644</v>
      </c>
      <c r="G10" s="150">
        <f t="shared" ref="G10:G20" si="5">SUM(E10:F10)</f>
        <v>0.95289288894173962</v>
      </c>
      <c r="H10" s="147">
        <f t="shared" ref="H10:H20" si="6">+E10+B10</f>
        <v>50.919202133927669</v>
      </c>
      <c r="I10" s="151">
        <f t="shared" ref="I10:I20" si="7">+F10+C10</f>
        <v>240.91950915500959</v>
      </c>
      <c r="J10" s="151">
        <f t="shared" ref="J10:J20" si="8">+H10+I10</f>
        <v>291.83871128893725</v>
      </c>
      <c r="K10" s="1"/>
      <c r="R10" s="251" t="s">
        <v>96</v>
      </c>
      <c r="S10" s="252">
        <v>50.282851862316143</v>
      </c>
      <c r="T10" s="2">
        <v>240.60296653767938</v>
      </c>
      <c r="U10" s="253">
        <v>290.88581839999551</v>
      </c>
      <c r="V10" s="252">
        <v>0.63635027161152313</v>
      </c>
      <c r="W10" s="254">
        <v>0.31654261733021644</v>
      </c>
      <c r="X10" s="253">
        <v>0.95289288894173962</v>
      </c>
      <c r="Y10" s="255">
        <v>291.8387112889373</v>
      </c>
    </row>
    <row r="11" spans="1:25" ht="18.75" customHeight="1" x14ac:dyDescent="0.2">
      <c r="A11" s="146" t="s">
        <v>21</v>
      </c>
      <c r="B11" s="147">
        <f t="shared" si="2"/>
        <v>55.779570127756934</v>
      </c>
      <c r="C11" s="148">
        <f t="shared" si="0"/>
        <v>226.91165957122058</v>
      </c>
      <c r="D11" s="149">
        <f t="shared" si="3"/>
        <v>282.69122969897751</v>
      </c>
      <c r="E11" s="147">
        <f t="shared" si="4"/>
        <v>0.74872200617073226</v>
      </c>
      <c r="F11" s="148">
        <f t="shared" si="1"/>
        <v>0.36283797646799537</v>
      </c>
      <c r="G11" s="150">
        <f t="shared" si="5"/>
        <v>1.1115599826387277</v>
      </c>
      <c r="H11" s="147">
        <f t="shared" si="6"/>
        <v>56.528292133927664</v>
      </c>
      <c r="I11" s="151">
        <f t="shared" si="7"/>
        <v>227.27449754768858</v>
      </c>
      <c r="J11" s="151">
        <f t="shared" si="8"/>
        <v>283.80278968161622</v>
      </c>
      <c r="K11" s="1"/>
      <c r="R11" s="251" t="s">
        <v>97</v>
      </c>
      <c r="S11" s="252">
        <v>55.779570127756934</v>
      </c>
      <c r="T11" s="2">
        <v>226.91165957122058</v>
      </c>
      <c r="U11" s="253">
        <v>282.69122969897751</v>
      </c>
      <c r="V11" s="252">
        <v>0.74872200617073226</v>
      </c>
      <c r="W11" s="254">
        <v>0.36283797646799537</v>
      </c>
      <c r="X11" s="253">
        <v>1.1115599826387277</v>
      </c>
      <c r="Y11" s="255">
        <v>283.80278968161622</v>
      </c>
    </row>
    <row r="12" spans="1:25" ht="18.75" customHeight="1" x14ac:dyDescent="0.2">
      <c r="A12" s="146" t="s">
        <v>22</v>
      </c>
      <c r="B12" s="147">
        <f t="shared" si="2"/>
        <v>51.500043991683874</v>
      </c>
      <c r="C12" s="148">
        <f t="shared" si="0"/>
        <v>270.49774708147652</v>
      </c>
      <c r="D12" s="149">
        <f t="shared" si="3"/>
        <v>321.99779107316039</v>
      </c>
      <c r="E12" s="147">
        <f t="shared" si="4"/>
        <v>0.68715414224378812</v>
      </c>
      <c r="F12" s="148">
        <f t="shared" si="1"/>
        <v>0.40504671482660759</v>
      </c>
      <c r="G12" s="150">
        <f t="shared" si="5"/>
        <v>1.0922008570703956</v>
      </c>
      <c r="H12" s="147">
        <f t="shared" si="6"/>
        <v>52.187198133927666</v>
      </c>
      <c r="I12" s="151">
        <f>+F12+C12</f>
        <v>270.90279379630311</v>
      </c>
      <c r="J12" s="151">
        <f>+H12+I12</f>
        <v>323.08999193023078</v>
      </c>
      <c r="K12" s="1"/>
      <c r="R12" s="251" t="s">
        <v>98</v>
      </c>
      <c r="S12" s="252">
        <v>51.500043991683874</v>
      </c>
      <c r="T12" s="2">
        <v>270.49774708147652</v>
      </c>
      <c r="U12" s="253">
        <v>321.99779107316039</v>
      </c>
      <c r="V12" s="252">
        <v>0.68715414224378812</v>
      </c>
      <c r="W12" s="254">
        <v>0.40504671482660759</v>
      </c>
      <c r="X12" s="253">
        <v>1.0922008570703956</v>
      </c>
      <c r="Y12" s="255">
        <v>323.08999193023078</v>
      </c>
    </row>
    <row r="13" spans="1:25" ht="18.75" customHeight="1" x14ac:dyDescent="0.2">
      <c r="A13" s="146" t="s">
        <v>23</v>
      </c>
      <c r="B13" s="147">
        <f t="shared" si="2"/>
        <v>47.572357556812008</v>
      </c>
      <c r="C13" s="148">
        <f t="shared" si="0"/>
        <v>246.81441526849017</v>
      </c>
      <c r="D13" s="149">
        <f t="shared" si="3"/>
        <v>294.38677282530216</v>
      </c>
      <c r="E13" s="147">
        <f t="shared" si="4"/>
        <v>0.7115675771156581</v>
      </c>
      <c r="F13" s="148">
        <f t="shared" si="1"/>
        <v>0.40728078452603755</v>
      </c>
      <c r="G13" s="150">
        <f t="shared" si="5"/>
        <v>1.1188483616416955</v>
      </c>
      <c r="H13" s="147">
        <f t="shared" si="6"/>
        <v>48.283925133927667</v>
      </c>
      <c r="I13" s="151">
        <f>+F13+C13</f>
        <v>247.22169605301622</v>
      </c>
      <c r="J13" s="151">
        <f>+H13+I13</f>
        <v>295.50562118694387</v>
      </c>
      <c r="K13" s="1"/>
      <c r="R13" s="251" t="s">
        <v>99</v>
      </c>
      <c r="S13" s="252">
        <v>47.572357556812008</v>
      </c>
      <c r="T13" s="2">
        <v>246.81441526849017</v>
      </c>
      <c r="U13" s="253">
        <v>294.38677282530216</v>
      </c>
      <c r="V13" s="252">
        <v>0.7115675771156581</v>
      </c>
      <c r="W13" s="254">
        <v>0.40728078452603755</v>
      </c>
      <c r="X13" s="253">
        <v>1.1188483616416955</v>
      </c>
      <c r="Y13" s="255">
        <v>295.50562118694387</v>
      </c>
    </row>
    <row r="14" spans="1:25" ht="18.75" customHeight="1" x14ac:dyDescent="0.2">
      <c r="A14" s="146" t="s">
        <v>24</v>
      </c>
      <c r="B14" s="147">
        <f t="shared" si="2"/>
        <v>46.45750390144056</v>
      </c>
      <c r="C14" s="148">
        <f t="shared" si="0"/>
        <v>303.17813791705896</v>
      </c>
      <c r="D14" s="149">
        <f>SUM(B14:C14)</f>
        <v>349.63564181849949</v>
      </c>
      <c r="E14" s="147">
        <f t="shared" si="4"/>
        <v>0.72182423248710381</v>
      </c>
      <c r="F14" s="148">
        <f t="shared" si="1"/>
        <v>0.41419501970570838</v>
      </c>
      <c r="G14" s="150">
        <f t="shared" si="5"/>
        <v>1.1360192521928121</v>
      </c>
      <c r="H14" s="147">
        <f t="shared" si="6"/>
        <v>47.179328133927662</v>
      </c>
      <c r="I14" s="151">
        <f>+F14+C14</f>
        <v>303.59233293676465</v>
      </c>
      <c r="J14" s="151">
        <f>+H14+I14</f>
        <v>350.77166107069229</v>
      </c>
      <c r="K14" s="1"/>
      <c r="R14" s="251" t="s">
        <v>100</v>
      </c>
      <c r="S14" s="252">
        <v>46.45750390144056</v>
      </c>
      <c r="T14" s="2">
        <v>303.17813791705896</v>
      </c>
      <c r="U14" s="253">
        <v>349.63564181849949</v>
      </c>
      <c r="V14" s="252">
        <v>0.72182423248710381</v>
      </c>
      <c r="W14" s="254">
        <v>0.41419501970570838</v>
      </c>
      <c r="X14" s="253">
        <v>1.1360192521928121</v>
      </c>
      <c r="Y14" s="255">
        <v>350.77166107069229</v>
      </c>
    </row>
    <row r="15" spans="1:25" ht="18.75" customHeight="1" x14ac:dyDescent="0.2">
      <c r="A15" s="146" t="s">
        <v>25</v>
      </c>
      <c r="B15" s="147">
        <f t="shared" si="2"/>
        <v>48.122456272697022</v>
      </c>
      <c r="C15" s="148">
        <f t="shared" si="0"/>
        <v>248.77728941702148</v>
      </c>
      <c r="D15" s="149">
        <f>SUM(B15:C15)</f>
        <v>296.89974568971849</v>
      </c>
      <c r="E15" s="147">
        <f t="shared" si="4"/>
        <v>0.71578786123065008</v>
      </c>
      <c r="F15" s="148">
        <f t="shared" si="1"/>
        <v>0.44905405698986528</v>
      </c>
      <c r="G15" s="150">
        <f t="shared" si="5"/>
        <v>1.1648419182205154</v>
      </c>
      <c r="H15" s="147">
        <f t="shared" si="6"/>
        <v>48.838244133927674</v>
      </c>
      <c r="I15" s="151">
        <f>+F15+C15</f>
        <v>249.22634347401134</v>
      </c>
      <c r="J15" s="151">
        <f>+H15+I15</f>
        <v>298.06458760793902</v>
      </c>
      <c r="K15" s="1"/>
      <c r="R15" s="251" t="s">
        <v>101</v>
      </c>
      <c r="S15" s="252">
        <v>48.122456272697022</v>
      </c>
      <c r="T15" s="2">
        <v>248.77728941702148</v>
      </c>
      <c r="U15" s="253">
        <v>296.89974568971849</v>
      </c>
      <c r="V15" s="252">
        <v>0.71578786123065008</v>
      </c>
      <c r="W15" s="254">
        <v>0.44905405698986528</v>
      </c>
      <c r="X15" s="253">
        <v>1.1648419182205154</v>
      </c>
      <c r="Y15" s="255">
        <v>298.06458760793896</v>
      </c>
    </row>
    <row r="16" spans="1:25" ht="18.75" customHeight="1" x14ac:dyDescent="0.2">
      <c r="A16" s="146" t="s">
        <v>26</v>
      </c>
      <c r="B16" s="147">
        <f t="shared" si="2"/>
        <v>51.886390049012206</v>
      </c>
      <c r="C16" s="148">
        <f t="shared" si="0"/>
        <v>253.90880268330156</v>
      </c>
      <c r="D16" s="149">
        <f>SUM(B16:C16)</f>
        <v>305.79519273231375</v>
      </c>
      <c r="E16" s="147">
        <f t="shared" si="4"/>
        <v>0.90040208491546347</v>
      </c>
      <c r="F16" s="148">
        <f t="shared" si="1"/>
        <v>0.66339607479807494</v>
      </c>
      <c r="G16" s="150">
        <f t="shared" si="5"/>
        <v>1.5637981597135384</v>
      </c>
      <c r="H16" s="147">
        <f t="shared" si="6"/>
        <v>52.786792133927669</v>
      </c>
      <c r="I16" s="151">
        <f>+F16+C16</f>
        <v>254.57219875809963</v>
      </c>
      <c r="J16" s="151">
        <f>+H16+I16</f>
        <v>307.35899089202729</v>
      </c>
      <c r="K16" s="1"/>
      <c r="R16" s="251" t="s">
        <v>102</v>
      </c>
      <c r="S16" s="252">
        <v>51.886390049012206</v>
      </c>
      <c r="T16" s="2">
        <v>253.90880268330156</v>
      </c>
      <c r="U16" s="253">
        <v>305.79519273231375</v>
      </c>
      <c r="V16" s="252">
        <v>0.90040208491546347</v>
      </c>
      <c r="W16" s="254">
        <v>0.66339607479807494</v>
      </c>
      <c r="X16" s="253">
        <v>1.5637981597135384</v>
      </c>
      <c r="Y16" s="255">
        <v>307.35899089202729</v>
      </c>
    </row>
    <row r="17" spans="1:25" ht="18.75" customHeight="1" x14ac:dyDescent="0.2">
      <c r="A17" s="146" t="s">
        <v>79</v>
      </c>
      <c r="B17" s="147">
        <f t="shared" si="2"/>
        <v>50.913077403609883</v>
      </c>
      <c r="C17" s="148">
        <f t="shared" si="0"/>
        <v>293.66296304680725</v>
      </c>
      <c r="D17" s="149">
        <f>SUM(B17:C17)</f>
        <v>344.57604045041711</v>
      </c>
      <c r="E17" s="147">
        <f t="shared" si="4"/>
        <v>0.86704373031777826</v>
      </c>
      <c r="F17" s="148">
        <f t="shared" si="1"/>
        <v>0.57957306395723596</v>
      </c>
      <c r="G17" s="150">
        <f t="shared" si="5"/>
        <v>1.4466167942750143</v>
      </c>
      <c r="H17" s="147">
        <f t="shared" si="6"/>
        <v>51.780121133927658</v>
      </c>
      <c r="I17" s="151">
        <f t="shared" si="7"/>
        <v>294.24253611076449</v>
      </c>
      <c r="J17" s="151">
        <f t="shared" si="8"/>
        <v>346.02265724469214</v>
      </c>
      <c r="K17" s="1"/>
      <c r="N17" s="36" t="s">
        <v>2</v>
      </c>
      <c r="O17" s="36" t="s">
        <v>12</v>
      </c>
      <c r="R17" s="251" t="s">
        <v>103</v>
      </c>
      <c r="S17" s="252">
        <v>50.913077403609883</v>
      </c>
      <c r="T17" s="2">
        <v>293.66296304680725</v>
      </c>
      <c r="U17" s="253">
        <v>344.57604045041711</v>
      </c>
      <c r="V17" s="252">
        <v>0.86704373031777826</v>
      </c>
      <c r="W17" s="254">
        <v>0.57957306395723596</v>
      </c>
      <c r="X17" s="253">
        <v>1.4466167942750143</v>
      </c>
      <c r="Y17" s="255">
        <v>346.02265724469214</v>
      </c>
    </row>
    <row r="18" spans="1:25" ht="18.75" customHeight="1" x14ac:dyDescent="0.2">
      <c r="A18" s="146" t="s">
        <v>28</v>
      </c>
      <c r="B18" s="147">
        <f t="shared" si="2"/>
        <v>53.11375421498915</v>
      </c>
      <c r="C18" s="148">
        <f t="shared" si="0"/>
        <v>304.22166834681229</v>
      </c>
      <c r="D18" s="149">
        <f>SUM(B18:C18)</f>
        <v>357.33542256180147</v>
      </c>
      <c r="E18" s="147">
        <f t="shared" si="4"/>
        <v>0.78805591893852367</v>
      </c>
      <c r="F18" s="148">
        <f t="shared" si="1"/>
        <v>0.52756148794641278</v>
      </c>
      <c r="G18" s="150">
        <f t="shared" si="5"/>
        <v>1.3156174068849364</v>
      </c>
      <c r="H18" s="147">
        <f>+E18+B18</f>
        <v>53.901810133927675</v>
      </c>
      <c r="I18" s="151">
        <f t="shared" si="7"/>
        <v>304.74922983475869</v>
      </c>
      <c r="J18" s="151">
        <f t="shared" si="8"/>
        <v>358.65103996868635</v>
      </c>
      <c r="K18" s="1"/>
      <c r="M18" s="31" t="s">
        <v>37</v>
      </c>
      <c r="N18" s="33">
        <f>+C21</f>
        <v>3214.3940451623357</v>
      </c>
      <c r="O18" s="33">
        <f>+F21</f>
        <v>5.4112714391828094</v>
      </c>
      <c r="R18" s="251" t="s">
        <v>104</v>
      </c>
      <c r="S18" s="252">
        <v>53.11375421498915</v>
      </c>
      <c r="T18" s="2">
        <v>304.22166834681229</v>
      </c>
      <c r="U18" s="253">
        <v>357.33542256180147</v>
      </c>
      <c r="V18" s="252">
        <v>0.78805591893852367</v>
      </c>
      <c r="W18" s="254">
        <v>0.52756148794641278</v>
      </c>
      <c r="X18" s="253">
        <v>1.3156174068849364</v>
      </c>
      <c r="Y18" s="255">
        <v>358.6510399686864</v>
      </c>
    </row>
    <row r="19" spans="1:25" ht="18.75" customHeight="1" x14ac:dyDescent="0.2">
      <c r="A19" s="146" t="s">
        <v>29</v>
      </c>
      <c r="B19" s="147">
        <f t="shared" si="2"/>
        <v>53.151541721397876</v>
      </c>
      <c r="C19" s="148">
        <f t="shared" si="0"/>
        <v>282.15288130283022</v>
      </c>
      <c r="D19" s="149">
        <f t="shared" si="3"/>
        <v>335.30442302422807</v>
      </c>
      <c r="E19" s="147">
        <f t="shared" si="4"/>
        <v>0.72748741252979576</v>
      </c>
      <c r="F19" s="148">
        <f t="shared" si="1"/>
        <v>0.3991764646126742</v>
      </c>
      <c r="G19" s="150">
        <f t="shared" si="5"/>
        <v>1.12666387714247</v>
      </c>
      <c r="H19" s="147">
        <f t="shared" si="6"/>
        <v>53.879029133927673</v>
      </c>
      <c r="I19" s="151">
        <f t="shared" si="7"/>
        <v>282.55205776744288</v>
      </c>
      <c r="J19" s="151">
        <f t="shared" si="8"/>
        <v>336.43108690137058</v>
      </c>
      <c r="K19" s="1"/>
      <c r="M19" s="31" t="s">
        <v>38</v>
      </c>
      <c r="N19" s="33">
        <f>+B21</f>
        <v>615.5792926534873</v>
      </c>
      <c r="O19" s="33">
        <f>+E21</f>
        <v>9.034540953644683</v>
      </c>
      <c r="R19" s="251" t="s">
        <v>105</v>
      </c>
      <c r="S19" s="252">
        <v>53.151541721397876</v>
      </c>
      <c r="T19" s="2">
        <v>282.15288130283022</v>
      </c>
      <c r="U19" s="253">
        <v>335.30442302422807</v>
      </c>
      <c r="V19" s="252">
        <v>0.72748741252979576</v>
      </c>
      <c r="W19" s="254">
        <v>0.3991764646126742</v>
      </c>
      <c r="X19" s="253">
        <v>1.12666387714247</v>
      </c>
      <c r="Y19" s="255">
        <v>336.43108690137052</v>
      </c>
    </row>
    <row r="20" spans="1:25" ht="18.75" customHeight="1" thickBot="1" x14ac:dyDescent="0.25">
      <c r="A20" s="146" t="s">
        <v>30</v>
      </c>
      <c r="B20" s="147">
        <f t="shared" si="2"/>
        <v>55.459811362370637</v>
      </c>
      <c r="C20" s="148">
        <f t="shared" si="0"/>
        <v>276.84184285255429</v>
      </c>
      <c r="D20" s="149">
        <f t="shared" si="3"/>
        <v>332.30165421492495</v>
      </c>
      <c r="E20" s="147">
        <f t="shared" si="4"/>
        <v>0.74384077155702544</v>
      </c>
      <c r="F20" s="152">
        <f t="shared" si="1"/>
        <v>0.38435674574168266</v>
      </c>
      <c r="G20" s="150">
        <f t="shared" si="5"/>
        <v>1.128197517298708</v>
      </c>
      <c r="H20" s="147">
        <f t="shared" si="6"/>
        <v>56.203652133927662</v>
      </c>
      <c r="I20" s="151">
        <f t="shared" si="7"/>
        <v>277.22619959829598</v>
      </c>
      <c r="J20" s="151">
        <f t="shared" si="8"/>
        <v>333.42985173222365</v>
      </c>
      <c r="K20" s="5"/>
      <c r="N20" s="33">
        <f>SUM(N18:N19)</f>
        <v>3829.973337815823</v>
      </c>
      <c r="O20" s="33">
        <f>SUM(O18:O19)</f>
        <v>14.445812392827492</v>
      </c>
      <c r="P20" s="33">
        <f>SUM(N20:O20)</f>
        <v>3844.4191502086505</v>
      </c>
      <c r="R20" s="251" t="s">
        <v>106</v>
      </c>
      <c r="S20" s="252">
        <v>55.459811362370637</v>
      </c>
      <c r="T20" s="2">
        <v>276.84184285255429</v>
      </c>
      <c r="U20" s="253">
        <v>332.30165421492495</v>
      </c>
      <c r="V20" s="252">
        <v>0.74384077155702544</v>
      </c>
      <c r="W20" s="254">
        <v>0.38435674574168266</v>
      </c>
      <c r="X20" s="253">
        <v>1.128197517298708</v>
      </c>
      <c r="Y20" s="255">
        <v>333.42985173222365</v>
      </c>
    </row>
    <row r="21" spans="1:25" ht="18.75" customHeight="1" thickTop="1" x14ac:dyDescent="0.25">
      <c r="A21" s="153" t="s">
        <v>11</v>
      </c>
      <c r="B21" s="154">
        <f t="shared" ref="B21:J21" si="9">SUM(B9:B20)</f>
        <v>615.5792926534873</v>
      </c>
      <c r="C21" s="155">
        <f t="shared" si="9"/>
        <v>3214.3940451623357</v>
      </c>
      <c r="D21" s="156">
        <f t="shared" si="9"/>
        <v>3829.973337815823</v>
      </c>
      <c r="E21" s="154">
        <f t="shared" si="9"/>
        <v>9.034540953644683</v>
      </c>
      <c r="F21" s="155">
        <f t="shared" si="9"/>
        <v>5.4112714391828094</v>
      </c>
      <c r="G21" s="157">
        <f t="shared" si="9"/>
        <v>14.445812392827492</v>
      </c>
      <c r="H21" s="154">
        <f t="shared" si="9"/>
        <v>624.61383360713205</v>
      </c>
      <c r="I21" s="158">
        <f t="shared" si="9"/>
        <v>3219.8053166015184</v>
      </c>
      <c r="J21" s="159">
        <f t="shared" si="9"/>
        <v>3844.4191502086501</v>
      </c>
      <c r="K21" s="13"/>
      <c r="R21" s="256" t="s">
        <v>84</v>
      </c>
      <c r="S21" s="257">
        <v>615.5792926534873</v>
      </c>
      <c r="T21" s="258">
        <v>3214.3940451623353</v>
      </c>
      <c r="U21" s="259">
        <v>3829.9733378158226</v>
      </c>
      <c r="V21" s="257">
        <v>9.034540953644683</v>
      </c>
      <c r="W21" s="260">
        <v>5.4112714391828094</v>
      </c>
      <c r="X21" s="259">
        <v>14.445812392827492</v>
      </c>
      <c r="Y21" s="261">
        <v>3844.4191502086501</v>
      </c>
    </row>
    <row r="22" spans="1:25" ht="18.75" customHeight="1" thickBot="1" x14ac:dyDescent="0.25">
      <c r="A22" s="160"/>
      <c r="B22" s="161">
        <f>+B21/$D$21</f>
        <v>0.16072678276255131</v>
      </c>
      <c r="C22" s="162">
        <f>+C21/$D$21</f>
        <v>0.83927321723744874</v>
      </c>
      <c r="D22" s="163">
        <f>+D21/$J$21</f>
        <v>0.99624239401886161</v>
      </c>
      <c r="E22" s="161">
        <f>+E21/$G$21</f>
        <v>0.62540899106030434</v>
      </c>
      <c r="F22" s="162">
        <f>+F21/$G$21</f>
        <v>0.37459100893969566</v>
      </c>
      <c r="G22" s="164">
        <f>+G21/$J$21</f>
        <v>3.7576059811385205E-3</v>
      </c>
      <c r="H22" s="165">
        <f>+H21/$J$21</f>
        <v>0.16247287540777963</v>
      </c>
      <c r="I22" s="166">
        <f>+I21/$J$21</f>
        <v>0.83752712459222045</v>
      </c>
      <c r="J22" s="166"/>
      <c r="K22" s="13"/>
      <c r="N22" s="34">
        <f>+N18/N20</f>
        <v>0.83927321723744874</v>
      </c>
      <c r="O22" s="34">
        <f>+O18/O20</f>
        <v>0.37459100893969566</v>
      </c>
    </row>
    <row r="23" spans="1:25" ht="18.75" customHeight="1" x14ac:dyDescent="0.2">
      <c r="A23" s="77"/>
      <c r="B23" s="77"/>
      <c r="C23" s="77"/>
      <c r="D23" s="77"/>
      <c r="E23" s="77"/>
      <c r="F23" s="77"/>
      <c r="G23" s="77"/>
      <c r="H23" s="77"/>
      <c r="I23" s="77"/>
      <c r="J23" s="77"/>
      <c r="N23" s="34">
        <f>+N19/N20</f>
        <v>0.16072678276255131</v>
      </c>
      <c r="O23" s="34">
        <f>+O19/O20</f>
        <v>0.62540899106030434</v>
      </c>
    </row>
    <row r="24" spans="1:25" ht="18.75" customHeight="1" x14ac:dyDescent="0.2">
      <c r="A24" s="77"/>
      <c r="B24" s="77"/>
      <c r="C24" s="77"/>
      <c r="D24" s="77"/>
      <c r="E24" s="77"/>
      <c r="F24" s="77"/>
      <c r="G24" s="77"/>
      <c r="H24" s="77"/>
      <c r="I24" s="77"/>
      <c r="J24" s="77"/>
    </row>
    <row r="25" spans="1:25" ht="18.75" customHeight="1" x14ac:dyDescent="0.2">
      <c r="A25" s="77"/>
      <c r="B25" s="77"/>
      <c r="C25" s="77"/>
      <c r="D25" s="77"/>
      <c r="E25" s="77"/>
      <c r="F25" s="77"/>
      <c r="G25" s="77"/>
      <c r="H25" s="77"/>
      <c r="I25" s="77"/>
      <c r="J25" s="77"/>
    </row>
    <row r="26" spans="1:25" ht="18.75" customHeight="1" x14ac:dyDescent="0.2">
      <c r="A26" s="77"/>
      <c r="B26" s="77"/>
      <c r="C26" s="77"/>
      <c r="D26" s="77"/>
      <c r="E26" s="77"/>
      <c r="F26" s="77"/>
      <c r="G26" s="77"/>
      <c r="H26" s="77"/>
      <c r="I26" s="77"/>
      <c r="J26" s="77"/>
    </row>
    <row r="27" spans="1:25" ht="18.75" customHeight="1" x14ac:dyDescent="0.2">
      <c r="A27" s="77"/>
      <c r="B27" s="77"/>
      <c r="C27" s="77"/>
      <c r="D27" s="77"/>
      <c r="E27" s="77"/>
      <c r="F27" s="77"/>
      <c r="G27" s="77"/>
      <c r="H27" s="77"/>
      <c r="I27" s="77"/>
      <c r="J27" s="77"/>
    </row>
    <row r="28" spans="1:25" ht="18.75" customHeight="1" x14ac:dyDescent="0.2">
      <c r="A28" s="77"/>
      <c r="B28" s="77"/>
      <c r="C28" s="77"/>
      <c r="D28" s="77"/>
      <c r="E28" s="77"/>
      <c r="F28" s="77"/>
      <c r="G28" s="77"/>
      <c r="H28" s="77"/>
      <c r="I28" s="77"/>
      <c r="J28" s="77"/>
    </row>
    <row r="29" spans="1:25" ht="18.75" customHeight="1" x14ac:dyDescent="0.2">
      <c r="A29" s="77"/>
      <c r="B29" s="77"/>
      <c r="C29" s="77"/>
      <c r="D29" s="77"/>
      <c r="E29" s="77"/>
      <c r="F29" s="77"/>
      <c r="G29" s="77"/>
      <c r="H29" s="77"/>
      <c r="I29" s="77"/>
      <c r="J29" s="77"/>
    </row>
    <row r="30" spans="1:25" ht="18.75" customHeight="1" x14ac:dyDescent="0.2">
      <c r="A30" s="77"/>
      <c r="B30" s="77"/>
      <c r="C30" s="77"/>
      <c r="D30" s="77"/>
      <c r="E30" s="77"/>
      <c r="F30" s="77"/>
      <c r="G30" s="77"/>
      <c r="H30" s="77"/>
      <c r="I30" s="77"/>
      <c r="J30" s="77"/>
    </row>
    <row r="31" spans="1:25" ht="18.75" customHeight="1" x14ac:dyDescent="0.2">
      <c r="A31" s="77"/>
      <c r="B31" s="77"/>
      <c r="C31" s="77"/>
      <c r="D31" s="77"/>
      <c r="E31" s="77"/>
      <c r="F31" s="77"/>
      <c r="G31" s="77"/>
      <c r="H31" s="77"/>
      <c r="I31" s="77"/>
      <c r="J31" s="77"/>
    </row>
    <row r="32" spans="1:25" ht="18.75" customHeight="1" x14ac:dyDescent="0.2">
      <c r="A32" s="77"/>
      <c r="B32" s="77"/>
      <c r="C32" s="77"/>
      <c r="D32" s="77"/>
      <c r="E32" s="77"/>
      <c r="F32" s="77"/>
      <c r="G32" s="77"/>
      <c r="H32" s="77"/>
      <c r="I32" s="77"/>
      <c r="J32" s="77"/>
    </row>
    <row r="33" spans="1:23" ht="18.75" customHeight="1" x14ac:dyDescent="0.2">
      <c r="A33" s="77"/>
      <c r="B33" s="77"/>
      <c r="C33" s="77"/>
      <c r="D33" s="77"/>
      <c r="E33" s="77"/>
      <c r="F33" s="77"/>
      <c r="G33" s="77"/>
      <c r="H33" s="77"/>
      <c r="I33" s="77"/>
      <c r="J33" s="77"/>
    </row>
    <row r="34" spans="1:23" ht="18.75" customHeight="1" x14ac:dyDescent="0.2">
      <c r="A34" s="77"/>
      <c r="B34" s="77"/>
      <c r="C34" s="77"/>
      <c r="D34" s="77"/>
      <c r="E34" s="77"/>
      <c r="F34" s="77"/>
      <c r="G34" s="77"/>
      <c r="H34" s="77"/>
      <c r="I34" s="77"/>
      <c r="J34" s="77"/>
    </row>
    <row r="35" spans="1:23" ht="18.75" customHeight="1" x14ac:dyDescent="0.2">
      <c r="A35" s="77"/>
      <c r="B35" s="77"/>
      <c r="C35" s="77"/>
      <c r="D35" s="77"/>
      <c r="E35" s="77"/>
      <c r="F35" s="77"/>
      <c r="G35" s="77"/>
      <c r="H35" s="77"/>
      <c r="I35" s="77"/>
      <c r="J35" s="77"/>
    </row>
    <row r="36" spans="1:23" ht="18.75" customHeight="1" x14ac:dyDescent="0.2">
      <c r="A36" s="77"/>
      <c r="B36" s="77"/>
      <c r="C36" s="77"/>
      <c r="D36" s="77"/>
      <c r="E36" s="77"/>
      <c r="F36" s="77"/>
      <c r="G36" s="77"/>
      <c r="H36" s="77"/>
      <c r="I36" s="77"/>
      <c r="J36" s="77"/>
    </row>
    <row r="37" spans="1:23" ht="18.75" customHeight="1" x14ac:dyDescent="0.2">
      <c r="A37" s="77"/>
      <c r="B37" s="77"/>
      <c r="C37" s="77"/>
      <c r="D37" s="77"/>
      <c r="E37" s="77"/>
      <c r="F37" s="77"/>
      <c r="G37" s="77"/>
      <c r="H37" s="77"/>
      <c r="I37" s="77"/>
      <c r="J37" s="77"/>
    </row>
    <row r="38" spans="1:23" ht="18.75" customHeight="1" x14ac:dyDescent="0.2">
      <c r="A38" s="77"/>
      <c r="B38" s="77"/>
      <c r="C38" s="77"/>
      <c r="D38" s="77"/>
      <c r="E38" s="77"/>
      <c r="F38" s="77"/>
      <c r="G38" s="77"/>
      <c r="H38" s="77"/>
      <c r="I38" s="77"/>
      <c r="J38" s="77"/>
    </row>
    <row r="39" spans="1:23" ht="18.75" customHeight="1" x14ac:dyDescent="0.2">
      <c r="A39" s="77"/>
      <c r="B39" s="77"/>
      <c r="C39" s="77"/>
      <c r="D39" s="77"/>
      <c r="E39" s="77"/>
      <c r="F39" s="77"/>
      <c r="G39" s="77"/>
      <c r="H39" s="77"/>
      <c r="I39" s="77"/>
      <c r="J39" s="77"/>
    </row>
    <row r="40" spans="1:23" ht="18.75" customHeight="1" x14ac:dyDescent="0.2">
      <c r="A40" s="77"/>
      <c r="B40" s="77"/>
      <c r="C40" s="77"/>
      <c r="D40" s="77"/>
      <c r="E40" s="77"/>
      <c r="F40" s="77"/>
      <c r="G40" s="77"/>
      <c r="H40" s="77"/>
      <c r="I40" s="77"/>
      <c r="J40" s="77"/>
    </row>
    <row r="41" spans="1:23" ht="18.75" customHeight="1" x14ac:dyDescent="0.2">
      <c r="A41" s="77"/>
      <c r="B41" s="77"/>
      <c r="C41" s="77"/>
      <c r="D41" s="77"/>
      <c r="E41" s="77"/>
      <c r="F41" s="77"/>
      <c r="G41" s="77"/>
      <c r="H41" s="77"/>
      <c r="I41" s="77"/>
      <c r="J41" s="77"/>
    </row>
    <row r="42" spans="1:23" ht="18.75" customHeight="1" x14ac:dyDescent="0.2">
      <c r="A42" s="77"/>
      <c r="B42" s="77"/>
      <c r="C42" s="77"/>
      <c r="D42" s="77"/>
      <c r="E42" s="77"/>
      <c r="F42" s="77"/>
      <c r="G42" s="77"/>
      <c r="H42" s="77"/>
      <c r="I42" s="77"/>
      <c r="J42" s="77"/>
    </row>
    <row r="43" spans="1:23" ht="18.75" customHeight="1" x14ac:dyDescent="0.2">
      <c r="A43" s="77"/>
      <c r="B43" s="77"/>
      <c r="C43" s="77"/>
      <c r="D43" s="77"/>
      <c r="E43" s="77"/>
      <c r="F43" s="77"/>
      <c r="G43" s="77"/>
      <c r="H43" s="77"/>
      <c r="I43" s="77"/>
      <c r="J43" s="77"/>
    </row>
    <row r="44" spans="1:23" ht="18.75" customHeight="1" x14ac:dyDescent="0.2">
      <c r="A44" s="77"/>
      <c r="B44" s="77"/>
      <c r="C44" s="77"/>
      <c r="D44" s="77"/>
      <c r="E44" s="77"/>
      <c r="F44" s="77"/>
      <c r="G44" s="77"/>
      <c r="H44" s="77"/>
      <c r="I44" s="77"/>
      <c r="J44" s="77"/>
      <c r="T44" s="262" t="s">
        <v>85</v>
      </c>
      <c r="U44" s="237" t="s">
        <v>87</v>
      </c>
    </row>
    <row r="45" spans="1:23" ht="18.75" customHeight="1" x14ac:dyDescent="0.2">
      <c r="A45" s="77"/>
      <c r="B45" s="77"/>
      <c r="C45" s="77"/>
      <c r="D45" s="77"/>
      <c r="E45" s="77"/>
      <c r="F45" s="77"/>
      <c r="G45" s="77"/>
      <c r="H45" s="77"/>
      <c r="I45" s="77"/>
      <c r="J45" s="77"/>
      <c r="T45" s="262" t="s">
        <v>90</v>
      </c>
      <c r="U45" s="237" t="s">
        <v>107</v>
      </c>
    </row>
    <row r="46" spans="1:23" ht="18.75" customHeight="1" x14ac:dyDescent="0.2">
      <c r="A46" s="167" t="s">
        <v>72</v>
      </c>
      <c r="B46" s="167"/>
      <c r="C46" s="77"/>
      <c r="D46" s="77"/>
      <c r="E46" s="77"/>
      <c r="F46" s="77"/>
      <c r="G46" s="77"/>
      <c r="H46" s="168"/>
      <c r="I46" s="77"/>
      <c r="J46" s="77"/>
    </row>
    <row r="47" spans="1:23" ht="18.75" customHeight="1" thickBot="1" x14ac:dyDescent="0.25">
      <c r="A47" s="169"/>
      <c r="B47" s="169"/>
      <c r="C47" s="77"/>
      <c r="D47" s="77"/>
      <c r="E47" s="77"/>
      <c r="F47" s="77"/>
      <c r="G47" s="77"/>
      <c r="H47" s="77"/>
      <c r="I47" s="77"/>
      <c r="J47" s="77"/>
      <c r="T47" s="239"/>
      <c r="U47" s="263" t="s">
        <v>34</v>
      </c>
      <c r="V47" s="264" t="s">
        <v>59</v>
      </c>
      <c r="W47" s="241"/>
    </row>
    <row r="48" spans="1:23" ht="18.75" customHeight="1" x14ac:dyDescent="0.2">
      <c r="A48" s="434" t="s">
        <v>47</v>
      </c>
      <c r="B48" s="435" t="s">
        <v>2</v>
      </c>
      <c r="C48" s="436" t="s">
        <v>12</v>
      </c>
      <c r="D48" s="425" t="s">
        <v>50</v>
      </c>
      <c r="E48" s="77"/>
      <c r="F48" s="77"/>
      <c r="G48" s="77"/>
      <c r="H48" s="77"/>
      <c r="I48" s="77"/>
      <c r="J48" s="77"/>
      <c r="T48" s="242"/>
      <c r="U48" s="239" t="s">
        <v>2</v>
      </c>
      <c r="V48" s="239" t="s">
        <v>3</v>
      </c>
      <c r="W48" s="243" t="s">
        <v>86</v>
      </c>
    </row>
    <row r="49" spans="1:23" ht="18.75" customHeight="1" x14ac:dyDescent="0.2">
      <c r="A49" s="437"/>
      <c r="B49" s="438" t="s">
        <v>49</v>
      </c>
      <c r="C49" s="439"/>
      <c r="D49" s="440"/>
      <c r="E49" s="77"/>
      <c r="F49" s="77"/>
      <c r="G49" s="77"/>
      <c r="H49" s="77"/>
      <c r="I49" s="77"/>
      <c r="J49" s="77"/>
      <c r="T49" s="263" t="s">
        <v>94</v>
      </c>
      <c r="U49" s="239" t="s">
        <v>108</v>
      </c>
      <c r="V49" s="239" t="s">
        <v>108</v>
      </c>
      <c r="W49" s="245"/>
    </row>
    <row r="50" spans="1:23" ht="18.75" customHeight="1" x14ac:dyDescent="0.2">
      <c r="A50" s="5" t="s">
        <v>19</v>
      </c>
      <c r="B50" s="9">
        <f>+U50</f>
        <v>0.34288000000000002</v>
      </c>
      <c r="C50" s="6">
        <f t="shared" ref="C50:C61" si="10">+V50</f>
        <v>8.475587296917924</v>
      </c>
      <c r="D50" s="6">
        <f>+C50+B50</f>
        <v>8.8184672969179232</v>
      </c>
      <c r="E50" s="77"/>
      <c r="F50" s="77"/>
      <c r="G50" s="77"/>
      <c r="H50" s="77"/>
      <c r="I50" s="77"/>
      <c r="J50" s="77"/>
      <c r="T50" s="239" t="s">
        <v>95</v>
      </c>
      <c r="U50" s="246">
        <v>0.34288000000000002</v>
      </c>
      <c r="V50" s="246">
        <v>8.475587296917924</v>
      </c>
      <c r="W50" s="250">
        <v>8.8184672969179232</v>
      </c>
    </row>
    <row r="51" spans="1:23" ht="18.75" customHeight="1" x14ac:dyDescent="0.2">
      <c r="A51" s="5" t="s">
        <v>20</v>
      </c>
      <c r="B51" s="9">
        <f t="shared" ref="B51:B61" si="11">+U51</f>
        <v>0.34330899999999998</v>
      </c>
      <c r="C51" s="6">
        <f t="shared" si="10"/>
        <v>7.1605562969179237</v>
      </c>
      <c r="D51" s="6">
        <f t="shared" ref="D51:D61" si="12">+C51+B51</f>
        <v>7.5038652969179234</v>
      </c>
      <c r="E51" s="77"/>
      <c r="F51" s="77"/>
      <c r="G51" s="77"/>
      <c r="H51" s="77"/>
      <c r="I51" s="77"/>
      <c r="J51" s="77"/>
      <c r="T51" s="251" t="s">
        <v>96</v>
      </c>
      <c r="U51" s="252">
        <v>0.34330899999999998</v>
      </c>
      <c r="V51" s="252">
        <v>7.1605562969179237</v>
      </c>
      <c r="W51" s="255">
        <v>7.5038652969179234</v>
      </c>
    </row>
    <row r="52" spans="1:23" ht="18.75" customHeight="1" x14ac:dyDescent="0.2">
      <c r="A52" s="5" t="s">
        <v>21</v>
      </c>
      <c r="B52" s="9">
        <f t="shared" si="11"/>
        <v>0.43870500000000001</v>
      </c>
      <c r="C52" s="6">
        <f t="shared" si="10"/>
        <v>10.191062296917924</v>
      </c>
      <c r="D52" s="6">
        <f t="shared" si="12"/>
        <v>10.629767296917924</v>
      </c>
      <c r="E52" s="77"/>
      <c r="F52" s="77"/>
      <c r="G52" s="77"/>
      <c r="H52" s="77"/>
      <c r="I52" s="77"/>
      <c r="J52" s="77"/>
      <c r="T52" s="251" t="s">
        <v>97</v>
      </c>
      <c r="U52" s="252">
        <v>0.43870500000000001</v>
      </c>
      <c r="V52" s="252">
        <v>10.191062296917924</v>
      </c>
      <c r="W52" s="255">
        <v>10.629767296917924</v>
      </c>
    </row>
    <row r="53" spans="1:23" ht="18.75" customHeight="1" x14ac:dyDescent="0.2">
      <c r="A53" s="5" t="s">
        <v>22</v>
      </c>
      <c r="B53" s="9">
        <f t="shared" si="11"/>
        <v>0.27858899999999998</v>
      </c>
      <c r="C53" s="6">
        <f t="shared" si="10"/>
        <v>9.8544532969179244</v>
      </c>
      <c r="D53" s="6">
        <f t="shared" si="12"/>
        <v>10.133042296917925</v>
      </c>
      <c r="E53" s="77"/>
      <c r="F53" s="77"/>
      <c r="G53" s="77"/>
      <c r="H53" s="77"/>
      <c r="I53" s="77"/>
      <c r="J53" s="77"/>
      <c r="T53" s="251" t="s">
        <v>98</v>
      </c>
      <c r="U53" s="252">
        <v>0.27858899999999998</v>
      </c>
      <c r="V53" s="252">
        <v>9.8544532969179244</v>
      </c>
      <c r="W53" s="255">
        <v>10.133042296917925</v>
      </c>
    </row>
    <row r="54" spans="1:23" ht="18.75" customHeight="1" x14ac:dyDescent="0.2">
      <c r="A54" s="5" t="s">
        <v>23</v>
      </c>
      <c r="B54" s="9">
        <f t="shared" si="11"/>
        <v>0.28236299999999992</v>
      </c>
      <c r="C54" s="6">
        <f t="shared" si="10"/>
        <v>8.4026972969179248</v>
      </c>
      <c r="D54" s="6">
        <f t="shared" si="12"/>
        <v>8.6850602969179249</v>
      </c>
      <c r="E54" s="77"/>
      <c r="F54" s="77"/>
      <c r="G54" s="77"/>
      <c r="H54" s="77"/>
      <c r="I54" s="77"/>
      <c r="J54" s="77"/>
      <c r="T54" s="251" t="s">
        <v>99</v>
      </c>
      <c r="U54" s="252">
        <v>0.28236299999999992</v>
      </c>
      <c r="V54" s="252">
        <v>8.4026972969179248</v>
      </c>
      <c r="W54" s="255">
        <v>8.6850602969179249</v>
      </c>
    </row>
    <row r="55" spans="1:23" ht="18.75" customHeight="1" x14ac:dyDescent="0.2">
      <c r="A55" s="5" t="s">
        <v>24</v>
      </c>
      <c r="B55" s="9">
        <f t="shared" si="11"/>
        <v>0.24471099999999998</v>
      </c>
      <c r="C55" s="6">
        <f t="shared" si="10"/>
        <v>8.9862352969179238</v>
      </c>
      <c r="D55" s="6">
        <f t="shared" si="12"/>
        <v>9.2309462969179243</v>
      </c>
      <c r="E55" s="77"/>
      <c r="F55" s="77"/>
      <c r="G55" s="77"/>
      <c r="H55" s="77"/>
      <c r="I55" s="77"/>
      <c r="J55" s="77"/>
      <c r="T55" s="251" t="s">
        <v>100</v>
      </c>
      <c r="U55" s="252">
        <v>0.24471099999999998</v>
      </c>
      <c r="V55" s="252">
        <v>8.9862352969179238</v>
      </c>
      <c r="W55" s="255">
        <v>9.2309462969179243</v>
      </c>
    </row>
    <row r="56" spans="1:23" ht="18.75" customHeight="1" x14ac:dyDescent="0.2">
      <c r="A56" s="5" t="s">
        <v>25</v>
      </c>
      <c r="B56" s="9">
        <f t="shared" si="11"/>
        <v>0.18696200000000002</v>
      </c>
      <c r="C56" s="6">
        <f t="shared" si="10"/>
        <v>7.8733632969179226</v>
      </c>
      <c r="D56" s="6">
        <f t="shared" si="12"/>
        <v>8.060325296917922</v>
      </c>
      <c r="E56" s="77"/>
      <c r="F56" s="77"/>
      <c r="G56" s="77"/>
      <c r="H56" s="77"/>
      <c r="I56" s="77"/>
      <c r="J56" s="77"/>
      <c r="T56" s="251" t="s">
        <v>101</v>
      </c>
      <c r="U56" s="252">
        <v>0.18696200000000002</v>
      </c>
      <c r="V56" s="252">
        <v>7.8733632969179226</v>
      </c>
      <c r="W56" s="255">
        <v>8.060325296917922</v>
      </c>
    </row>
    <row r="57" spans="1:23" ht="18.75" customHeight="1" x14ac:dyDescent="0.2">
      <c r="A57" s="5" t="s">
        <v>26</v>
      </c>
      <c r="B57" s="9">
        <f t="shared" si="11"/>
        <v>0.29822499999999996</v>
      </c>
      <c r="C57" s="6">
        <f t="shared" si="10"/>
        <v>7.6584552969179214</v>
      </c>
      <c r="D57" s="6">
        <f t="shared" si="12"/>
        <v>7.9566802969179218</v>
      </c>
      <c r="E57" s="77"/>
      <c r="F57" s="77"/>
      <c r="G57" s="77"/>
      <c r="H57" s="77"/>
      <c r="I57" s="77"/>
      <c r="J57" s="77"/>
      <c r="T57" s="251" t="s">
        <v>102</v>
      </c>
      <c r="U57" s="252">
        <v>0.29822499999999996</v>
      </c>
      <c r="V57" s="252">
        <v>7.6584552969179214</v>
      </c>
      <c r="W57" s="255">
        <v>7.9566802969179218</v>
      </c>
    </row>
    <row r="58" spans="1:23" ht="18.75" customHeight="1" x14ac:dyDescent="0.2">
      <c r="A58" s="5" t="s">
        <v>27</v>
      </c>
      <c r="B58" s="9">
        <f t="shared" si="11"/>
        <v>0.34927900000000001</v>
      </c>
      <c r="C58" s="6">
        <f t="shared" si="10"/>
        <v>7.9487042969179225</v>
      </c>
      <c r="D58" s="6">
        <f t="shared" si="12"/>
        <v>8.2979832969179217</v>
      </c>
      <c r="E58" s="77"/>
      <c r="F58" s="77"/>
      <c r="G58" s="77"/>
      <c r="H58" s="77"/>
      <c r="I58" s="77"/>
      <c r="J58" s="77"/>
      <c r="T58" s="251" t="s">
        <v>103</v>
      </c>
      <c r="U58" s="252">
        <v>0.34927900000000001</v>
      </c>
      <c r="V58" s="252">
        <v>7.9487042969179225</v>
      </c>
      <c r="W58" s="255">
        <v>8.2979832969179217</v>
      </c>
    </row>
    <row r="59" spans="1:23" ht="18.75" customHeight="1" x14ac:dyDescent="0.2">
      <c r="A59" s="5" t="s">
        <v>28</v>
      </c>
      <c r="B59" s="9">
        <f t="shared" si="11"/>
        <v>0.24372200000000002</v>
      </c>
      <c r="C59" s="6">
        <f t="shared" si="10"/>
        <v>8.3360402969179237</v>
      </c>
      <c r="D59" s="6">
        <f t="shared" si="12"/>
        <v>8.5797622969179237</v>
      </c>
      <c r="E59" s="77"/>
      <c r="F59" s="77"/>
      <c r="G59" s="77"/>
      <c r="H59" s="77"/>
      <c r="I59" s="77"/>
      <c r="J59" s="77"/>
      <c r="T59" s="251" t="s">
        <v>104</v>
      </c>
      <c r="U59" s="252">
        <v>0.24372200000000002</v>
      </c>
      <c r="V59" s="252">
        <v>8.3360402969179237</v>
      </c>
      <c r="W59" s="255">
        <v>8.5797622969179237</v>
      </c>
    </row>
    <row r="60" spans="1:23" ht="18.75" customHeight="1" x14ac:dyDescent="0.2">
      <c r="A60" s="5" t="s">
        <v>29</v>
      </c>
      <c r="B60" s="9">
        <f t="shared" si="11"/>
        <v>0.31914099999999995</v>
      </c>
      <c r="C60" s="6">
        <f t="shared" si="10"/>
        <v>8.6459102969179238</v>
      </c>
      <c r="D60" s="6">
        <f t="shared" si="12"/>
        <v>8.9650512969179239</v>
      </c>
      <c r="E60" s="77"/>
      <c r="F60" s="77"/>
      <c r="G60" s="77"/>
      <c r="H60" s="77"/>
      <c r="I60" s="77"/>
      <c r="J60" s="77"/>
      <c r="T60" s="251" t="s">
        <v>105</v>
      </c>
      <c r="U60" s="252">
        <v>0.31914099999999995</v>
      </c>
      <c r="V60" s="252">
        <v>8.6459102969179238</v>
      </c>
      <c r="W60" s="255">
        <v>8.9650512969179239</v>
      </c>
    </row>
    <row r="61" spans="1:23" ht="18.75" customHeight="1" thickBot="1" x14ac:dyDescent="0.25">
      <c r="A61" s="5" t="s">
        <v>30</v>
      </c>
      <c r="B61" s="9">
        <f t="shared" si="11"/>
        <v>0.215972</v>
      </c>
      <c r="C61" s="6">
        <f t="shared" si="10"/>
        <v>10.174209296917923</v>
      </c>
      <c r="D61" s="6">
        <f t="shared" si="12"/>
        <v>10.390181296917923</v>
      </c>
      <c r="E61" s="77"/>
      <c r="F61" s="77"/>
      <c r="G61" s="77"/>
      <c r="H61" s="77"/>
      <c r="I61" s="77"/>
      <c r="J61" s="77"/>
      <c r="T61" s="251" t="s">
        <v>106</v>
      </c>
      <c r="U61" s="252">
        <v>0.215972</v>
      </c>
      <c r="V61" s="252">
        <v>10.174209296917923</v>
      </c>
      <c r="W61" s="255">
        <v>10.390181296917923</v>
      </c>
    </row>
    <row r="62" spans="1:23" ht="18.75" customHeight="1" thickTop="1" x14ac:dyDescent="0.25">
      <c r="A62" s="16" t="s">
        <v>11</v>
      </c>
      <c r="B62" s="17">
        <f>SUM(B50:B61)</f>
        <v>3.5438579999999997</v>
      </c>
      <c r="C62" s="22">
        <f>SUM(C50:C61)</f>
        <v>103.70727456301509</v>
      </c>
      <c r="D62" s="20">
        <f>SUM(D50:D61)</f>
        <v>107.25113256301506</v>
      </c>
      <c r="E62" s="77"/>
      <c r="F62" s="77"/>
      <c r="G62" s="77"/>
      <c r="H62" s="77"/>
      <c r="I62" s="77"/>
      <c r="J62" s="77"/>
      <c r="T62" s="256" t="s">
        <v>84</v>
      </c>
      <c r="U62" s="257">
        <v>3.5438579999999997</v>
      </c>
      <c r="V62" s="257">
        <v>103.70727456301509</v>
      </c>
      <c r="W62" s="265">
        <v>107.25113256301509</v>
      </c>
    </row>
    <row r="63" spans="1:23" ht="18.75" customHeight="1" thickBot="1" x14ac:dyDescent="0.25">
      <c r="A63" s="12"/>
      <c r="B63" s="10">
        <f>+B62/D62</f>
        <v>3.3042616104010061E-2</v>
      </c>
      <c r="C63" s="24">
        <f>+C62/D62</f>
        <v>0.96695738389599017</v>
      </c>
      <c r="D63" s="21"/>
      <c r="E63" s="77"/>
      <c r="F63" s="77"/>
      <c r="G63" s="77"/>
      <c r="H63" s="77"/>
      <c r="I63" s="77"/>
      <c r="J63" s="77"/>
    </row>
    <row r="64" spans="1:23" ht="18.75" customHeight="1" x14ac:dyDescent="0.2">
      <c r="A64" s="77"/>
      <c r="B64" s="77"/>
      <c r="C64" s="77"/>
      <c r="D64" s="77"/>
      <c r="E64" s="77"/>
      <c r="F64" s="77"/>
      <c r="G64" s="77"/>
      <c r="H64" s="77"/>
      <c r="I64" s="77"/>
      <c r="J64" s="77"/>
    </row>
    <row r="65" spans="1:25" ht="18.75" customHeight="1" x14ac:dyDescent="0.2">
      <c r="A65" s="77"/>
      <c r="B65" s="77"/>
      <c r="C65" s="77"/>
      <c r="D65" s="77"/>
      <c r="E65" s="77"/>
      <c r="F65" s="77"/>
      <c r="G65" s="77"/>
      <c r="H65" s="77"/>
      <c r="I65" s="77"/>
      <c r="J65" s="77"/>
    </row>
    <row r="66" spans="1:25" x14ac:dyDescent="0.2">
      <c r="A66" s="77"/>
      <c r="B66" s="77"/>
      <c r="C66" s="77"/>
      <c r="D66" s="77"/>
      <c r="T66" s="262" t="s">
        <v>85</v>
      </c>
      <c r="U66" s="237" t="s">
        <v>87</v>
      </c>
      <c r="Y66" s="238"/>
    </row>
    <row r="67" spans="1:25" x14ac:dyDescent="0.2">
      <c r="A67" s="170" t="s">
        <v>73</v>
      </c>
      <c r="B67" s="77"/>
      <c r="C67" s="77"/>
      <c r="D67" s="77"/>
      <c r="E67" s="77"/>
      <c r="F67" s="77"/>
      <c r="G67" s="77"/>
      <c r="H67" s="77"/>
      <c r="I67" s="77"/>
      <c r="J67" s="77"/>
      <c r="Y67" s="238"/>
    </row>
    <row r="68" spans="1:25" ht="13.5" thickBot="1" x14ac:dyDescent="0.25">
      <c r="A68" s="77"/>
      <c r="B68" s="77"/>
      <c r="C68" s="77"/>
      <c r="D68" s="77"/>
      <c r="E68" s="77"/>
      <c r="F68" s="77"/>
      <c r="G68" s="77"/>
      <c r="H68" s="77"/>
      <c r="I68" s="77"/>
      <c r="J68" s="77"/>
      <c r="T68" s="239"/>
      <c r="U68" s="263" t="s">
        <v>34</v>
      </c>
      <c r="V68" s="264" t="s">
        <v>90</v>
      </c>
      <c r="W68" s="240"/>
      <c r="X68" s="240"/>
      <c r="Y68" s="241"/>
    </row>
    <row r="69" spans="1:25" ht="12.75" customHeight="1" x14ac:dyDescent="0.2">
      <c r="A69" s="441" t="s">
        <v>47</v>
      </c>
      <c r="B69" s="442" t="s">
        <v>2</v>
      </c>
      <c r="C69" s="443"/>
      <c r="D69" s="444"/>
      <c r="E69" s="420" t="s">
        <v>12</v>
      </c>
      <c r="F69" s="421"/>
      <c r="G69" s="421"/>
      <c r="H69" s="420" t="s">
        <v>48</v>
      </c>
      <c r="I69" s="424"/>
      <c r="J69" s="445" t="s">
        <v>51</v>
      </c>
      <c r="T69" s="242"/>
      <c r="U69" s="239" t="s">
        <v>2</v>
      </c>
      <c r="V69" s="240"/>
      <c r="W69" s="239" t="s">
        <v>3</v>
      </c>
      <c r="X69" s="240"/>
      <c r="Y69" s="266" t="s">
        <v>86</v>
      </c>
    </row>
    <row r="70" spans="1:25" ht="25.5" x14ac:dyDescent="0.2">
      <c r="A70" s="446"/>
      <c r="B70" s="447" t="s">
        <v>53</v>
      </c>
      <c r="C70" s="384" t="s">
        <v>52</v>
      </c>
      <c r="D70" s="431" t="s">
        <v>32</v>
      </c>
      <c r="E70" s="447" t="s">
        <v>53</v>
      </c>
      <c r="F70" s="384" t="s">
        <v>52</v>
      </c>
      <c r="G70" s="431" t="s">
        <v>32</v>
      </c>
      <c r="H70" s="447" t="s">
        <v>53</v>
      </c>
      <c r="I70" s="432" t="s">
        <v>52</v>
      </c>
      <c r="J70" s="448"/>
      <c r="T70" s="269" t="s">
        <v>94</v>
      </c>
      <c r="U70" s="239" t="s">
        <v>91</v>
      </c>
      <c r="V70" s="244" t="s">
        <v>107</v>
      </c>
      <c r="W70" s="239" t="s">
        <v>91</v>
      </c>
      <c r="X70" s="244" t="s">
        <v>107</v>
      </c>
      <c r="Y70" s="267"/>
    </row>
    <row r="71" spans="1:25" ht="16.5" customHeight="1" x14ac:dyDescent="0.2">
      <c r="A71" s="146" t="s">
        <v>19</v>
      </c>
      <c r="B71" s="171">
        <f>+U71</f>
        <v>318.16360532648395</v>
      </c>
      <c r="C71" s="148">
        <f t="shared" ref="C71:C82" si="13">+V71</f>
        <v>0.34288000000000002</v>
      </c>
      <c r="D71" s="172">
        <f>SUM(B71:C71)</f>
        <v>318.50648532648393</v>
      </c>
      <c r="E71" s="148">
        <f>+W71</f>
        <v>1.2885553768069391</v>
      </c>
      <c r="F71" s="148">
        <f t="shared" ref="F71:F82" si="14">+X71</f>
        <v>8.475587296917924</v>
      </c>
      <c r="G71" s="150">
        <f>SUM(E71:F71)</f>
        <v>9.7641426737248622</v>
      </c>
      <c r="H71" s="171">
        <f>+E71+B71</f>
        <v>319.45216070329087</v>
      </c>
      <c r="I71" s="151">
        <f>+F71+C71</f>
        <v>8.8184672969179232</v>
      </c>
      <c r="J71" s="173">
        <f>+H71+I71</f>
        <v>328.27062800020877</v>
      </c>
      <c r="T71" s="239" t="s">
        <v>95</v>
      </c>
      <c r="U71" s="246">
        <v>318.16360532648395</v>
      </c>
      <c r="V71" s="249">
        <v>0.34288000000000002</v>
      </c>
      <c r="W71" s="246">
        <v>1.2885553768069391</v>
      </c>
      <c r="X71" s="249">
        <v>8.475587296917924</v>
      </c>
      <c r="Y71" s="250">
        <v>328.27062800020877</v>
      </c>
    </row>
    <row r="72" spans="1:25" ht="16.5" customHeight="1" x14ac:dyDescent="0.2">
      <c r="A72" s="146" t="s">
        <v>20</v>
      </c>
      <c r="B72" s="171">
        <f t="shared" ref="B72:B82" si="15">+U72</f>
        <v>290.88581839999551</v>
      </c>
      <c r="C72" s="148">
        <f t="shared" si="13"/>
        <v>0.34330899999999998</v>
      </c>
      <c r="D72" s="149">
        <f t="shared" ref="D72:D82" si="16">SUM(B72:C72)</f>
        <v>291.22912739999549</v>
      </c>
      <c r="E72" s="148">
        <f t="shared" ref="E72:E82" si="17">+W72</f>
        <v>0.95289288894173962</v>
      </c>
      <c r="F72" s="148">
        <f t="shared" si="14"/>
        <v>7.1605562969179237</v>
      </c>
      <c r="G72" s="150">
        <f t="shared" ref="G72:G82" si="18">SUM(E72:F72)</f>
        <v>8.1134491858596629</v>
      </c>
      <c r="H72" s="171">
        <f t="shared" ref="H72:H82" si="19">+E72+B72</f>
        <v>291.83871128893725</v>
      </c>
      <c r="I72" s="151">
        <f t="shared" ref="I72:I82" si="20">+F72+C72</f>
        <v>7.5038652969179234</v>
      </c>
      <c r="J72" s="151">
        <f t="shared" ref="J72:J82" si="21">+H72+I72</f>
        <v>299.34257658585517</v>
      </c>
      <c r="T72" s="251" t="s">
        <v>96</v>
      </c>
      <c r="U72" s="252">
        <v>290.88581839999551</v>
      </c>
      <c r="V72" s="254">
        <v>0.34330899999999998</v>
      </c>
      <c r="W72" s="252">
        <v>0.95289288894173962</v>
      </c>
      <c r="X72" s="254">
        <v>7.1605562969179237</v>
      </c>
      <c r="Y72" s="255">
        <v>299.34257658585517</v>
      </c>
    </row>
    <row r="73" spans="1:25" ht="16.5" customHeight="1" x14ac:dyDescent="0.2">
      <c r="A73" s="146" t="s">
        <v>21</v>
      </c>
      <c r="B73" s="171">
        <f t="shared" si="15"/>
        <v>282.69122969897751</v>
      </c>
      <c r="C73" s="148">
        <f t="shared" si="13"/>
        <v>0.43870500000000001</v>
      </c>
      <c r="D73" s="149">
        <f t="shared" si="16"/>
        <v>283.12993469897754</v>
      </c>
      <c r="E73" s="148">
        <f t="shared" si="17"/>
        <v>1.1115599826387277</v>
      </c>
      <c r="F73" s="148">
        <f t="shared" si="14"/>
        <v>10.191062296917924</v>
      </c>
      <c r="G73" s="150">
        <f t="shared" si="18"/>
        <v>11.302622279556651</v>
      </c>
      <c r="H73" s="171">
        <f t="shared" si="19"/>
        <v>283.80278968161622</v>
      </c>
      <c r="I73" s="151">
        <f t="shared" si="20"/>
        <v>10.629767296917924</v>
      </c>
      <c r="J73" s="151">
        <f t="shared" si="21"/>
        <v>294.43255697853414</v>
      </c>
      <c r="T73" s="251" t="s">
        <v>97</v>
      </c>
      <c r="U73" s="252">
        <v>282.69122969897751</v>
      </c>
      <c r="V73" s="254">
        <v>0.43870500000000001</v>
      </c>
      <c r="W73" s="252">
        <v>1.1115599826387277</v>
      </c>
      <c r="X73" s="254">
        <v>10.191062296917924</v>
      </c>
      <c r="Y73" s="255">
        <v>294.43255697853419</v>
      </c>
    </row>
    <row r="74" spans="1:25" ht="16.5" customHeight="1" x14ac:dyDescent="0.2">
      <c r="A74" s="146" t="s">
        <v>22</v>
      </c>
      <c r="B74" s="171">
        <f t="shared" si="15"/>
        <v>321.99779107316044</v>
      </c>
      <c r="C74" s="148">
        <f t="shared" si="13"/>
        <v>0.27858899999999998</v>
      </c>
      <c r="D74" s="149">
        <f t="shared" si="16"/>
        <v>322.27638007316045</v>
      </c>
      <c r="E74" s="148">
        <f t="shared" si="17"/>
        <v>1.0922008570703956</v>
      </c>
      <c r="F74" s="148">
        <f t="shared" si="14"/>
        <v>9.8544532969179244</v>
      </c>
      <c r="G74" s="150">
        <f t="shared" si="18"/>
        <v>10.94665415398832</v>
      </c>
      <c r="H74" s="171">
        <f t="shared" si="19"/>
        <v>323.08999193023084</v>
      </c>
      <c r="I74" s="151">
        <f t="shared" si="20"/>
        <v>10.133042296917925</v>
      </c>
      <c r="J74" s="151">
        <f t="shared" si="21"/>
        <v>333.22303422714879</v>
      </c>
      <c r="N74" s="36" t="s">
        <v>2</v>
      </c>
      <c r="O74" s="36" t="s">
        <v>12</v>
      </c>
      <c r="T74" s="251" t="s">
        <v>98</v>
      </c>
      <c r="U74" s="252">
        <v>321.99779107316044</v>
      </c>
      <c r="V74" s="254">
        <v>0.27858899999999998</v>
      </c>
      <c r="W74" s="252">
        <v>1.0922008570703956</v>
      </c>
      <c r="X74" s="254">
        <v>9.8544532969179244</v>
      </c>
      <c r="Y74" s="255">
        <v>333.22303422714879</v>
      </c>
    </row>
    <row r="75" spans="1:25" ht="16.5" customHeight="1" x14ac:dyDescent="0.2">
      <c r="A75" s="146" t="s">
        <v>23</v>
      </c>
      <c r="B75" s="171">
        <f t="shared" si="15"/>
        <v>294.38677282530216</v>
      </c>
      <c r="C75" s="148">
        <f t="shared" si="13"/>
        <v>0.28236299999999992</v>
      </c>
      <c r="D75" s="149">
        <f t="shared" si="16"/>
        <v>294.66913582530213</v>
      </c>
      <c r="E75" s="148">
        <f t="shared" si="17"/>
        <v>1.1188483616416955</v>
      </c>
      <c r="F75" s="148">
        <f t="shared" si="14"/>
        <v>8.4026972969179248</v>
      </c>
      <c r="G75" s="150">
        <f t="shared" si="18"/>
        <v>9.5215456585596208</v>
      </c>
      <c r="H75" s="171">
        <f t="shared" si="19"/>
        <v>295.50562118694387</v>
      </c>
      <c r="I75" s="151">
        <f t="shared" si="20"/>
        <v>8.6850602969179249</v>
      </c>
      <c r="J75" s="151">
        <f t="shared" si="21"/>
        <v>304.19068148386179</v>
      </c>
      <c r="M75" s="31" t="s">
        <v>4</v>
      </c>
      <c r="N75" s="33">
        <f>+B83</f>
        <v>3829.973337815823</v>
      </c>
      <c r="O75" s="33">
        <f>+E83</f>
        <v>14.445812392827492</v>
      </c>
      <c r="P75" s="33">
        <f>SUM(N75:O75)</f>
        <v>3844.4191502086505</v>
      </c>
      <c r="Q75" s="34">
        <f>+N75/P75</f>
        <v>0.9962423940188615</v>
      </c>
      <c r="R75" s="38">
        <f>+O75/P75</f>
        <v>3.7576059811385201E-3</v>
      </c>
      <c r="T75" s="251" t="s">
        <v>99</v>
      </c>
      <c r="U75" s="252">
        <v>294.38677282530216</v>
      </c>
      <c r="V75" s="254">
        <v>0.28236299999999992</v>
      </c>
      <c r="W75" s="252">
        <v>1.1188483616416955</v>
      </c>
      <c r="X75" s="254">
        <v>8.4026972969179248</v>
      </c>
      <c r="Y75" s="255">
        <v>304.19068148386179</v>
      </c>
    </row>
    <row r="76" spans="1:25" ht="16.5" customHeight="1" x14ac:dyDescent="0.2">
      <c r="A76" s="146" t="s">
        <v>24</v>
      </c>
      <c r="B76" s="171">
        <f t="shared" si="15"/>
        <v>349.63564181849949</v>
      </c>
      <c r="C76" s="148">
        <f t="shared" si="13"/>
        <v>0.24471099999999998</v>
      </c>
      <c r="D76" s="149">
        <f t="shared" si="16"/>
        <v>349.88035281849949</v>
      </c>
      <c r="E76" s="148">
        <f t="shared" si="17"/>
        <v>1.1360192521928121</v>
      </c>
      <c r="F76" s="148">
        <f t="shared" si="14"/>
        <v>8.9862352969179238</v>
      </c>
      <c r="G76" s="150">
        <f t="shared" si="18"/>
        <v>10.122254549110735</v>
      </c>
      <c r="H76" s="171">
        <f t="shared" si="19"/>
        <v>350.77166107069229</v>
      </c>
      <c r="I76" s="151">
        <f t="shared" si="20"/>
        <v>9.2309462969179243</v>
      </c>
      <c r="J76" s="151">
        <f t="shared" si="21"/>
        <v>360.00260736761021</v>
      </c>
      <c r="M76" s="31" t="s">
        <v>0</v>
      </c>
      <c r="N76" s="33">
        <f>+C83</f>
        <v>3.5438579999999997</v>
      </c>
      <c r="O76" s="33">
        <f>+F83</f>
        <v>103.70727456301509</v>
      </c>
      <c r="P76" s="33">
        <f>SUM(N76:O76)</f>
        <v>107.25113256301509</v>
      </c>
      <c r="Q76" s="34">
        <f>+N76/P76</f>
        <v>3.3042616104010054E-2</v>
      </c>
      <c r="R76" s="34">
        <f>+O76/P76</f>
        <v>0.96695738389598995</v>
      </c>
      <c r="T76" s="251" t="s">
        <v>100</v>
      </c>
      <c r="U76" s="252">
        <v>349.63564181849949</v>
      </c>
      <c r="V76" s="254">
        <v>0.24471099999999998</v>
      </c>
      <c r="W76" s="252">
        <v>1.1360192521928121</v>
      </c>
      <c r="X76" s="254">
        <v>8.9862352969179238</v>
      </c>
      <c r="Y76" s="255">
        <v>360.00260736761021</v>
      </c>
    </row>
    <row r="77" spans="1:25" ht="16.5" customHeight="1" x14ac:dyDescent="0.2">
      <c r="A77" s="146" t="s">
        <v>25</v>
      </c>
      <c r="B77" s="171">
        <f t="shared" si="15"/>
        <v>296.89974568971854</v>
      </c>
      <c r="C77" s="148">
        <f t="shared" si="13"/>
        <v>0.18696200000000002</v>
      </c>
      <c r="D77" s="149">
        <f t="shared" si="16"/>
        <v>297.08670768971854</v>
      </c>
      <c r="E77" s="148">
        <f t="shared" si="17"/>
        <v>1.1648419182205154</v>
      </c>
      <c r="F77" s="148">
        <f t="shared" si="14"/>
        <v>7.8733632969179226</v>
      </c>
      <c r="G77" s="150">
        <f t="shared" si="18"/>
        <v>9.0382052151384382</v>
      </c>
      <c r="H77" s="171">
        <f t="shared" si="19"/>
        <v>298.06458760793907</v>
      </c>
      <c r="I77" s="151">
        <f t="shared" si="20"/>
        <v>8.060325296917922</v>
      </c>
      <c r="J77" s="151">
        <f t="shared" si="21"/>
        <v>306.12491290485701</v>
      </c>
      <c r="N77" s="33">
        <f>SUM(N75:N76)</f>
        <v>3833.517195815823</v>
      </c>
      <c r="O77" s="33">
        <f>SUM(O75:O76)</f>
        <v>118.15308695584258</v>
      </c>
      <c r="P77" s="33">
        <f>SUM(P75:P76)</f>
        <v>3951.6702827716658</v>
      </c>
      <c r="T77" s="251" t="s">
        <v>101</v>
      </c>
      <c r="U77" s="252">
        <v>296.89974568971854</v>
      </c>
      <c r="V77" s="254">
        <v>0.18696200000000002</v>
      </c>
      <c r="W77" s="252">
        <v>1.1648419182205154</v>
      </c>
      <c r="X77" s="254">
        <v>7.8733632969179226</v>
      </c>
      <c r="Y77" s="255">
        <v>306.12491290485701</v>
      </c>
    </row>
    <row r="78" spans="1:25" ht="16.5" customHeight="1" x14ac:dyDescent="0.2">
      <c r="A78" s="146" t="s">
        <v>26</v>
      </c>
      <c r="B78" s="171">
        <f t="shared" si="15"/>
        <v>305.79519273231381</v>
      </c>
      <c r="C78" s="148">
        <f t="shared" si="13"/>
        <v>0.29822499999999996</v>
      </c>
      <c r="D78" s="149">
        <f t="shared" si="16"/>
        <v>306.09341773231381</v>
      </c>
      <c r="E78" s="148">
        <f t="shared" si="17"/>
        <v>1.5637981597135384</v>
      </c>
      <c r="F78" s="148">
        <f t="shared" si="14"/>
        <v>7.6584552969179214</v>
      </c>
      <c r="G78" s="150">
        <f t="shared" si="18"/>
        <v>9.22225345663146</v>
      </c>
      <c r="H78" s="171">
        <f t="shared" si="19"/>
        <v>307.35899089202735</v>
      </c>
      <c r="I78" s="151">
        <f t="shared" si="20"/>
        <v>7.9566802969179218</v>
      </c>
      <c r="J78" s="151">
        <f t="shared" si="21"/>
        <v>315.31567118894526</v>
      </c>
      <c r="P78" s="33"/>
      <c r="T78" s="251" t="s">
        <v>102</v>
      </c>
      <c r="U78" s="252">
        <v>305.79519273231381</v>
      </c>
      <c r="V78" s="254">
        <v>0.29822499999999996</v>
      </c>
      <c r="W78" s="252">
        <v>1.5637981597135384</v>
      </c>
      <c r="X78" s="254">
        <v>7.6584552969179214</v>
      </c>
      <c r="Y78" s="255">
        <v>315.31567118894526</v>
      </c>
    </row>
    <row r="79" spans="1:25" ht="16.5" customHeight="1" x14ac:dyDescent="0.2">
      <c r="A79" s="146" t="s">
        <v>27</v>
      </c>
      <c r="B79" s="171">
        <f t="shared" si="15"/>
        <v>344.57604045041717</v>
      </c>
      <c r="C79" s="148">
        <f t="shared" si="13"/>
        <v>0.34927900000000001</v>
      </c>
      <c r="D79" s="149">
        <f t="shared" si="16"/>
        <v>344.92531945041719</v>
      </c>
      <c r="E79" s="148">
        <f t="shared" si="17"/>
        <v>1.4466167942750143</v>
      </c>
      <c r="F79" s="148">
        <f t="shared" si="14"/>
        <v>7.9487042969179225</v>
      </c>
      <c r="G79" s="150">
        <f t="shared" si="18"/>
        <v>9.3953210911929368</v>
      </c>
      <c r="H79" s="171">
        <f t="shared" si="19"/>
        <v>346.0226572446922</v>
      </c>
      <c r="I79" s="151">
        <f t="shared" si="20"/>
        <v>8.2979832969179217</v>
      </c>
      <c r="J79" s="151">
        <f t="shared" si="21"/>
        <v>354.32064054161015</v>
      </c>
      <c r="T79" s="251" t="s">
        <v>103</v>
      </c>
      <c r="U79" s="252">
        <v>344.57604045041717</v>
      </c>
      <c r="V79" s="254">
        <v>0.34927900000000001</v>
      </c>
      <c r="W79" s="252">
        <v>1.4466167942750143</v>
      </c>
      <c r="X79" s="254">
        <v>7.9487042969179225</v>
      </c>
      <c r="Y79" s="255">
        <v>354.32064054161015</v>
      </c>
    </row>
    <row r="80" spans="1:25" ht="16.5" customHeight="1" x14ac:dyDescent="0.2">
      <c r="A80" s="146" t="s">
        <v>28</v>
      </c>
      <c r="B80" s="171">
        <f t="shared" si="15"/>
        <v>357.33542256180141</v>
      </c>
      <c r="C80" s="148">
        <f t="shared" si="13"/>
        <v>0.24372200000000002</v>
      </c>
      <c r="D80" s="149">
        <f t="shared" si="16"/>
        <v>357.5791445618014</v>
      </c>
      <c r="E80" s="148">
        <f t="shared" si="17"/>
        <v>1.3156174068849364</v>
      </c>
      <c r="F80" s="148">
        <f t="shared" si="14"/>
        <v>8.3360402969179237</v>
      </c>
      <c r="G80" s="150">
        <f t="shared" si="18"/>
        <v>9.6516577038028597</v>
      </c>
      <c r="H80" s="171">
        <f t="shared" si="19"/>
        <v>358.65103996868635</v>
      </c>
      <c r="I80" s="151">
        <f t="shared" si="20"/>
        <v>8.5797622969179237</v>
      </c>
      <c r="J80" s="151">
        <f t="shared" si="21"/>
        <v>367.23080226560427</v>
      </c>
      <c r="N80" s="38">
        <f>+N75/N77</f>
        <v>0.99907555964432138</v>
      </c>
      <c r="O80" s="38">
        <f>+O75/O77</f>
        <v>0.12226352070027872</v>
      </c>
      <c r="T80" s="251" t="s">
        <v>104</v>
      </c>
      <c r="U80" s="252">
        <v>357.33542256180141</v>
      </c>
      <c r="V80" s="254">
        <v>0.24372200000000002</v>
      </c>
      <c r="W80" s="252">
        <v>1.3156174068849364</v>
      </c>
      <c r="X80" s="254">
        <v>8.3360402969179237</v>
      </c>
      <c r="Y80" s="255">
        <v>367.23080226560427</v>
      </c>
    </row>
    <row r="81" spans="1:25" ht="16.5" customHeight="1" x14ac:dyDescent="0.2">
      <c r="A81" s="146" t="s">
        <v>29</v>
      </c>
      <c r="B81" s="171">
        <f t="shared" si="15"/>
        <v>335.30442302422813</v>
      </c>
      <c r="C81" s="148">
        <f t="shared" si="13"/>
        <v>0.31914099999999995</v>
      </c>
      <c r="D81" s="149">
        <f t="shared" si="16"/>
        <v>335.62356402422813</v>
      </c>
      <c r="E81" s="148">
        <f t="shared" si="17"/>
        <v>1.12666387714247</v>
      </c>
      <c r="F81" s="148">
        <f t="shared" si="14"/>
        <v>8.6459102969179238</v>
      </c>
      <c r="G81" s="150">
        <f t="shared" si="18"/>
        <v>9.7725741740603933</v>
      </c>
      <c r="H81" s="171">
        <f t="shared" si="19"/>
        <v>336.43108690137058</v>
      </c>
      <c r="I81" s="151">
        <f t="shared" si="20"/>
        <v>8.9650512969179239</v>
      </c>
      <c r="J81" s="151">
        <f t="shared" si="21"/>
        <v>345.3961381982885</v>
      </c>
      <c r="N81" s="38">
        <f>+N76/N77</f>
        <v>9.2444035567859769E-4</v>
      </c>
      <c r="O81" s="38">
        <f>+O76/O77</f>
        <v>0.87773647929972132</v>
      </c>
      <c r="T81" s="251" t="s">
        <v>105</v>
      </c>
      <c r="U81" s="252">
        <v>335.30442302422813</v>
      </c>
      <c r="V81" s="254">
        <v>0.31914099999999995</v>
      </c>
      <c r="W81" s="252">
        <v>1.12666387714247</v>
      </c>
      <c r="X81" s="254">
        <v>8.6459102969179238</v>
      </c>
      <c r="Y81" s="255">
        <v>345.3961381982885</v>
      </c>
    </row>
    <row r="82" spans="1:25" ht="16.5" customHeight="1" thickBot="1" x14ac:dyDescent="0.25">
      <c r="A82" s="174" t="s">
        <v>30</v>
      </c>
      <c r="B82" s="175">
        <f t="shared" si="15"/>
        <v>332.30165421492489</v>
      </c>
      <c r="C82" s="176">
        <f t="shared" si="13"/>
        <v>0.215972</v>
      </c>
      <c r="D82" s="177">
        <f t="shared" si="16"/>
        <v>332.51762621492492</v>
      </c>
      <c r="E82" s="176">
        <f t="shared" si="17"/>
        <v>1.128197517298708</v>
      </c>
      <c r="F82" s="178">
        <f t="shared" si="14"/>
        <v>10.174209296917923</v>
      </c>
      <c r="G82" s="179">
        <f t="shared" si="18"/>
        <v>11.302406814216631</v>
      </c>
      <c r="H82" s="175">
        <f t="shared" si="19"/>
        <v>333.4298517322236</v>
      </c>
      <c r="I82" s="180">
        <f t="shared" si="20"/>
        <v>10.390181296917923</v>
      </c>
      <c r="J82" s="180">
        <f t="shared" si="21"/>
        <v>343.82003302914154</v>
      </c>
      <c r="T82" s="251" t="s">
        <v>106</v>
      </c>
      <c r="U82" s="252">
        <v>332.30165421492489</v>
      </c>
      <c r="V82" s="254">
        <v>0.215972</v>
      </c>
      <c r="W82" s="252">
        <v>1.128197517298708</v>
      </c>
      <c r="X82" s="254">
        <v>10.174209296917923</v>
      </c>
      <c r="Y82" s="255">
        <v>343.82003302914154</v>
      </c>
    </row>
    <row r="83" spans="1:25" ht="16.5" customHeight="1" thickTop="1" x14ac:dyDescent="0.25">
      <c r="A83" s="181" t="s">
        <v>11</v>
      </c>
      <c r="B83" s="182">
        <f t="shared" ref="B83:J83" si="22">SUM(B71:B82)</f>
        <v>3829.973337815823</v>
      </c>
      <c r="C83" s="183">
        <f t="shared" si="22"/>
        <v>3.5438579999999997</v>
      </c>
      <c r="D83" s="184">
        <f t="shared" si="22"/>
        <v>3833.517195815823</v>
      </c>
      <c r="E83" s="183">
        <f t="shared" si="22"/>
        <v>14.445812392827492</v>
      </c>
      <c r="F83" s="183">
        <f t="shared" si="22"/>
        <v>103.70727456301509</v>
      </c>
      <c r="G83" s="185">
        <f t="shared" si="22"/>
        <v>118.15308695584258</v>
      </c>
      <c r="H83" s="182">
        <f t="shared" si="22"/>
        <v>3844.419150208651</v>
      </c>
      <c r="I83" s="186">
        <f t="shared" si="22"/>
        <v>107.25113256301506</v>
      </c>
      <c r="J83" s="187">
        <f t="shared" si="22"/>
        <v>3951.6702827716654</v>
      </c>
      <c r="T83" s="256" t="s">
        <v>84</v>
      </c>
      <c r="U83" s="257">
        <v>3829.973337815823</v>
      </c>
      <c r="V83" s="260">
        <v>3.5438579999999997</v>
      </c>
      <c r="W83" s="257">
        <v>14.445812392827492</v>
      </c>
      <c r="X83" s="260">
        <v>103.70727456301509</v>
      </c>
      <c r="Y83" s="268">
        <v>3951.6702827716658</v>
      </c>
    </row>
    <row r="84" spans="1:25" ht="16.5" customHeight="1" thickBot="1" x14ac:dyDescent="0.25">
      <c r="A84" s="160"/>
      <c r="B84" s="188">
        <f>+B83/$D$83</f>
        <v>0.99907555964432138</v>
      </c>
      <c r="C84" s="162">
        <f>+C83/$D$83</f>
        <v>9.2444035567859769E-4</v>
      </c>
      <c r="D84" s="163"/>
      <c r="E84" s="162">
        <f>+E83/$G$83</f>
        <v>0.12226352070027872</v>
      </c>
      <c r="F84" s="162">
        <f>+F83/$G$83</f>
        <v>0.87773647929972132</v>
      </c>
      <c r="G84" s="164"/>
      <c r="H84" s="189">
        <f>+H83/$J$83</f>
        <v>0.97285929116338388</v>
      </c>
      <c r="I84" s="166">
        <f>+I83/$J$83</f>
        <v>2.7140708836616324E-2</v>
      </c>
      <c r="J84" s="166"/>
    </row>
    <row r="85" spans="1:25" ht="16.5" customHeight="1" x14ac:dyDescent="0.2">
      <c r="A85" s="77"/>
      <c r="B85" s="77"/>
      <c r="C85" s="77"/>
      <c r="D85" s="77"/>
      <c r="E85" s="77"/>
      <c r="F85" s="77"/>
      <c r="G85" s="77"/>
      <c r="H85" s="77"/>
      <c r="I85" s="77"/>
      <c r="J85" s="77"/>
    </row>
    <row r="86" spans="1:25" ht="16.5" customHeight="1" x14ac:dyDescent="0.2">
      <c r="A86" s="77"/>
      <c r="B86" s="77"/>
      <c r="C86" s="77"/>
      <c r="D86" s="77"/>
      <c r="E86" s="77"/>
      <c r="F86" s="77"/>
      <c r="G86" s="77"/>
      <c r="H86" s="77"/>
      <c r="I86" s="77"/>
      <c r="J86" s="77"/>
    </row>
    <row r="87" spans="1:25" ht="16.5" customHeight="1" x14ac:dyDescent="0.2">
      <c r="A87" s="77"/>
      <c r="B87" s="77"/>
      <c r="C87" s="77"/>
      <c r="D87" s="77"/>
      <c r="E87" s="77"/>
      <c r="F87" s="77"/>
      <c r="G87" s="77"/>
      <c r="H87" s="77"/>
      <c r="I87" s="77"/>
      <c r="J87" s="77"/>
    </row>
    <row r="88" spans="1:25" ht="16.5" customHeight="1" x14ac:dyDescent="0.2">
      <c r="A88" s="77"/>
      <c r="B88" s="77"/>
      <c r="C88" s="77"/>
      <c r="D88" s="77"/>
      <c r="E88" s="77"/>
      <c r="F88" s="77"/>
      <c r="G88" s="77"/>
      <c r="H88" s="77"/>
      <c r="I88" s="77"/>
      <c r="J88" s="77"/>
    </row>
    <row r="89" spans="1:25" ht="16.5" customHeight="1" x14ac:dyDescent="0.2">
      <c r="A89" s="77"/>
      <c r="B89" s="77"/>
      <c r="C89" s="77"/>
      <c r="D89" s="77"/>
      <c r="E89" s="77"/>
      <c r="F89" s="77"/>
      <c r="G89" s="77"/>
      <c r="H89" s="77"/>
      <c r="I89" s="77"/>
      <c r="J89" s="77"/>
    </row>
    <row r="90" spans="1:25" ht="16.5" customHeight="1" x14ac:dyDescent="0.2">
      <c r="A90" s="77"/>
      <c r="B90" s="77"/>
      <c r="C90" s="77"/>
      <c r="D90" s="77"/>
      <c r="E90" s="77"/>
      <c r="F90" s="77"/>
      <c r="G90" s="77"/>
      <c r="H90" s="77"/>
      <c r="I90" s="77"/>
      <c r="J90" s="77"/>
    </row>
    <row r="91" spans="1:25" ht="16.5" customHeight="1" x14ac:dyDescent="0.2">
      <c r="A91" s="77"/>
      <c r="B91" s="77"/>
      <c r="C91" s="77"/>
      <c r="D91" s="77"/>
      <c r="E91" s="77"/>
      <c r="F91" s="77"/>
      <c r="G91" s="77"/>
      <c r="H91" s="77"/>
      <c r="I91" s="77"/>
      <c r="J91" s="77"/>
    </row>
    <row r="92" spans="1:25" ht="16.5" customHeight="1" x14ac:dyDescent="0.2">
      <c r="A92" s="77"/>
      <c r="B92" s="77"/>
      <c r="C92" s="77"/>
      <c r="D92" s="77"/>
      <c r="E92" s="77"/>
      <c r="F92" s="77"/>
      <c r="G92" s="77"/>
      <c r="H92" s="77"/>
      <c r="I92" s="77"/>
      <c r="J92" s="77"/>
      <c r="N92" s="36" t="s">
        <v>2</v>
      </c>
      <c r="O92" s="36" t="s">
        <v>12</v>
      </c>
    </row>
    <row r="93" spans="1:25" ht="16.5" customHeight="1" x14ac:dyDescent="0.2">
      <c r="A93" s="77"/>
      <c r="B93" s="77"/>
      <c r="C93" s="77"/>
      <c r="D93" s="77"/>
      <c r="E93" s="77"/>
      <c r="F93" s="77"/>
      <c r="G93" s="77"/>
      <c r="H93" s="77"/>
      <c r="I93" s="77"/>
      <c r="J93" s="77"/>
      <c r="N93" s="33">
        <f>+H83</f>
        <v>3844.419150208651</v>
      </c>
      <c r="O93" s="33">
        <f>+I83</f>
        <v>107.25113256301506</v>
      </c>
      <c r="P93" s="33">
        <f>SUM(N93:O93)</f>
        <v>3951.6702827716663</v>
      </c>
    </row>
    <row r="94" spans="1:25" ht="16.5" customHeight="1" x14ac:dyDescent="0.2">
      <c r="A94" s="77"/>
      <c r="B94" s="77"/>
      <c r="C94" s="77"/>
      <c r="D94" s="77"/>
      <c r="E94" s="77"/>
      <c r="F94" s="77"/>
      <c r="G94" s="77"/>
      <c r="H94" s="77"/>
      <c r="I94" s="77"/>
      <c r="J94" s="77"/>
      <c r="N94" s="34">
        <f>+N93/P93</f>
        <v>0.97285929116338365</v>
      </c>
      <c r="O94" s="34">
        <f>+O93/P93</f>
        <v>2.7140708836616317E-2</v>
      </c>
    </row>
    <row r="95" spans="1:25" ht="16.5" customHeight="1" x14ac:dyDescent="0.2">
      <c r="A95" s="77"/>
      <c r="B95" s="77"/>
      <c r="C95" s="77"/>
      <c r="D95" s="77"/>
      <c r="E95" s="77"/>
      <c r="F95" s="77"/>
      <c r="G95" s="77"/>
      <c r="H95" s="77"/>
      <c r="I95" s="77"/>
      <c r="J95" s="77"/>
    </row>
    <row r="96" spans="1:25" ht="16.5" customHeight="1" x14ac:dyDescent="0.2">
      <c r="A96" s="77"/>
      <c r="B96" s="77"/>
      <c r="C96" s="77"/>
      <c r="D96" s="77"/>
      <c r="E96" s="77"/>
      <c r="F96" s="77"/>
      <c r="G96" s="77"/>
      <c r="H96" s="77"/>
      <c r="I96" s="77"/>
      <c r="J96" s="77"/>
    </row>
    <row r="97" spans="1:27" ht="16.5" customHeight="1" x14ac:dyDescent="0.2">
      <c r="A97" s="77"/>
      <c r="B97" s="77"/>
      <c r="C97" s="77"/>
      <c r="D97" s="77"/>
      <c r="E97" s="77"/>
      <c r="F97" s="77"/>
      <c r="G97" s="77"/>
      <c r="H97" s="77"/>
      <c r="I97" s="77"/>
      <c r="J97" s="77"/>
    </row>
    <row r="98" spans="1:27" ht="16.5" customHeight="1" x14ac:dyDescent="0.2">
      <c r="A98" s="77"/>
      <c r="B98" s="77"/>
      <c r="C98" s="77"/>
      <c r="D98" s="77"/>
      <c r="E98" s="77"/>
      <c r="F98" s="77"/>
      <c r="G98" s="77"/>
      <c r="H98" s="77"/>
      <c r="I98" s="77"/>
      <c r="J98" s="77"/>
    </row>
    <row r="99" spans="1:27" ht="16.5" customHeight="1" x14ac:dyDescent="0.2">
      <c r="A99" s="77"/>
      <c r="B99" s="77"/>
      <c r="C99" s="77"/>
      <c r="D99" s="77"/>
      <c r="E99" s="77"/>
      <c r="F99" s="77"/>
      <c r="G99" s="77"/>
      <c r="H99" s="77"/>
      <c r="I99" s="77"/>
      <c r="J99" s="77"/>
    </row>
    <row r="100" spans="1:27" ht="16.5" customHeight="1" x14ac:dyDescent="0.2">
      <c r="A100" s="77"/>
      <c r="B100" s="77"/>
      <c r="C100" s="77"/>
      <c r="D100" s="77"/>
      <c r="E100" s="77"/>
      <c r="F100" s="77"/>
      <c r="G100" s="77"/>
      <c r="H100" s="77"/>
      <c r="I100" s="77"/>
      <c r="J100" s="77"/>
    </row>
    <row r="101" spans="1:27" ht="16.5" customHeight="1" x14ac:dyDescent="0.2">
      <c r="A101" s="77"/>
      <c r="B101" s="77"/>
      <c r="C101" s="77"/>
      <c r="D101" s="77"/>
      <c r="E101" s="77"/>
      <c r="F101" s="77"/>
      <c r="G101" s="77"/>
      <c r="H101" s="77"/>
      <c r="I101" s="77"/>
      <c r="J101" s="77"/>
    </row>
    <row r="102" spans="1:27" ht="16.5" customHeight="1" x14ac:dyDescent="0.2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Q102" s="34">
        <f>+N18/N20</f>
        <v>0.83927321723744874</v>
      </c>
      <c r="R102" s="34">
        <f>+O18/O20</f>
        <v>0.37459100893969566</v>
      </c>
      <c r="S102" s="34"/>
    </row>
    <row r="103" spans="1:27" ht="16.5" customHeight="1" x14ac:dyDescent="0.2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Q103" s="34">
        <f>+N19/N20</f>
        <v>0.16072678276255131</v>
      </c>
      <c r="R103" s="34">
        <f>+O19/O20</f>
        <v>0.62540899106030434</v>
      </c>
      <c r="S103" s="39"/>
    </row>
    <row r="104" spans="1:27" ht="16.5" customHeight="1" x14ac:dyDescent="0.2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Q104" s="33"/>
    </row>
    <row r="105" spans="1:27" ht="16.5" customHeight="1" x14ac:dyDescent="0.2">
      <c r="A105" s="77"/>
      <c r="B105" s="77"/>
      <c r="C105" s="77"/>
      <c r="D105" s="77"/>
      <c r="E105" s="77"/>
      <c r="F105" s="77"/>
      <c r="G105" s="77"/>
      <c r="H105" s="77"/>
      <c r="I105" s="77"/>
      <c r="J105" s="77"/>
    </row>
    <row r="106" spans="1:27" ht="16.5" customHeight="1" x14ac:dyDescent="0.2">
      <c r="A106" s="80"/>
      <c r="B106" s="80"/>
      <c r="C106" s="80"/>
      <c r="D106" s="80"/>
      <c r="E106" s="80"/>
      <c r="F106" s="80"/>
      <c r="G106" s="80"/>
      <c r="H106" s="80"/>
      <c r="I106" s="80"/>
      <c r="J106" s="77"/>
    </row>
    <row r="107" spans="1:27" ht="16.5" customHeight="1" x14ac:dyDescent="0.25">
      <c r="A107" s="86" t="s">
        <v>74</v>
      </c>
      <c r="B107" s="80"/>
      <c r="C107" s="80"/>
      <c r="D107" s="80"/>
      <c r="E107" s="80"/>
      <c r="F107" s="80"/>
      <c r="G107" s="80"/>
      <c r="H107" s="80"/>
      <c r="I107" s="80"/>
      <c r="J107" s="77"/>
      <c r="T107" s="262" t="s">
        <v>85</v>
      </c>
      <c r="U107" s="237" t="s">
        <v>88</v>
      </c>
    </row>
    <row r="108" spans="1:27" ht="16.5" customHeight="1" x14ac:dyDescent="0.2">
      <c r="A108" s="80"/>
      <c r="B108" s="80"/>
      <c r="C108" s="80"/>
      <c r="D108" s="80"/>
      <c r="E108" s="80"/>
      <c r="F108" s="80"/>
      <c r="G108" s="80"/>
      <c r="H108" s="80"/>
      <c r="I108" s="80"/>
      <c r="J108" s="77"/>
      <c r="T108" s="262" t="s">
        <v>90</v>
      </c>
      <c r="U108" s="237" t="s">
        <v>83</v>
      </c>
      <c r="Y108" s="238"/>
    </row>
    <row r="109" spans="1:27" ht="16.5" customHeight="1" thickBot="1" x14ac:dyDescent="0.25">
      <c r="A109" s="80"/>
      <c r="B109" s="77"/>
      <c r="C109" s="77"/>
      <c r="D109" s="77"/>
      <c r="E109" s="77"/>
      <c r="F109" s="77"/>
      <c r="G109" s="77"/>
      <c r="H109" s="77"/>
      <c r="I109" s="77"/>
      <c r="J109" s="77"/>
      <c r="Y109" s="238"/>
    </row>
    <row r="110" spans="1:27" s="23" customFormat="1" ht="21.75" customHeight="1" x14ac:dyDescent="0.2">
      <c r="A110" s="449" t="s">
        <v>13</v>
      </c>
      <c r="B110" s="450" t="s">
        <v>63</v>
      </c>
      <c r="C110" s="451"/>
      <c r="D110" s="451"/>
      <c r="E110" s="451"/>
      <c r="F110" s="451"/>
      <c r="G110" s="451"/>
      <c r="H110" s="451"/>
      <c r="I110" s="451"/>
      <c r="J110" s="452"/>
      <c r="L110" s="40"/>
      <c r="M110" s="40"/>
      <c r="N110" s="40"/>
      <c r="O110" s="40"/>
      <c r="P110" s="40"/>
      <c r="Q110" s="40"/>
      <c r="R110" s="40"/>
      <c r="S110" s="40"/>
      <c r="T110" s="239"/>
      <c r="U110" s="263" t="s">
        <v>34</v>
      </c>
      <c r="V110" s="264" t="s">
        <v>59</v>
      </c>
      <c r="W110" s="240"/>
      <c r="X110" s="240"/>
      <c r="Y110" s="240"/>
      <c r="Z110" s="240"/>
      <c r="AA110" s="241"/>
    </row>
    <row r="111" spans="1:27" s="23" customFormat="1" ht="33.75" customHeight="1" x14ac:dyDescent="0.2">
      <c r="A111" s="453"/>
      <c r="B111" s="454" t="s">
        <v>2</v>
      </c>
      <c r="C111" s="455"/>
      <c r="D111" s="456" t="s">
        <v>55</v>
      </c>
      <c r="E111" s="457" t="s">
        <v>12</v>
      </c>
      <c r="F111" s="458"/>
      <c r="G111" s="459" t="s">
        <v>54</v>
      </c>
      <c r="H111" s="460" t="s">
        <v>56</v>
      </c>
      <c r="I111" s="458"/>
      <c r="J111" s="461" t="s">
        <v>46</v>
      </c>
      <c r="L111" s="40"/>
      <c r="M111" s="40"/>
      <c r="N111" s="40"/>
      <c r="O111" s="40"/>
      <c r="P111" s="40"/>
      <c r="Q111" s="40"/>
      <c r="R111" s="40"/>
      <c r="S111" s="40"/>
      <c r="T111" s="242"/>
      <c r="U111" s="239" t="s">
        <v>2</v>
      </c>
      <c r="V111" s="240"/>
      <c r="W111" s="239" t="s">
        <v>92</v>
      </c>
      <c r="X111" s="239" t="s">
        <v>3</v>
      </c>
      <c r="Y111" s="240"/>
      <c r="Z111" s="239" t="s">
        <v>93</v>
      </c>
      <c r="AA111" s="243" t="s">
        <v>86</v>
      </c>
    </row>
    <row r="112" spans="1:27" s="23" customFormat="1" ht="18.75" customHeight="1" x14ac:dyDescent="0.2">
      <c r="A112" s="462"/>
      <c r="B112" s="385" t="s">
        <v>8</v>
      </c>
      <c r="C112" s="384" t="s">
        <v>9</v>
      </c>
      <c r="D112" s="463"/>
      <c r="E112" s="464" t="s">
        <v>8</v>
      </c>
      <c r="F112" s="465" t="s">
        <v>9</v>
      </c>
      <c r="G112" s="466"/>
      <c r="H112" s="385" t="s">
        <v>8</v>
      </c>
      <c r="I112" s="431" t="s">
        <v>9</v>
      </c>
      <c r="J112" s="467"/>
      <c r="L112" s="40"/>
      <c r="M112" s="40"/>
      <c r="N112" s="40"/>
      <c r="O112" s="40"/>
      <c r="P112" s="40"/>
      <c r="Q112" s="40"/>
      <c r="R112" s="40"/>
      <c r="S112" s="40"/>
      <c r="T112" s="263" t="s">
        <v>94</v>
      </c>
      <c r="U112" s="239" t="s">
        <v>109</v>
      </c>
      <c r="V112" s="244" t="s">
        <v>110</v>
      </c>
      <c r="W112" s="242"/>
      <c r="X112" s="239" t="s">
        <v>109</v>
      </c>
      <c r="Y112" s="244" t="s">
        <v>110</v>
      </c>
      <c r="Z112" s="242"/>
      <c r="AA112" s="245"/>
    </row>
    <row r="113" spans="1:27" s="23" customFormat="1" x14ac:dyDescent="0.2">
      <c r="A113" s="190" t="s">
        <v>19</v>
      </c>
      <c r="B113" s="92">
        <f>+U113</f>
        <v>54.555535003752105</v>
      </c>
      <c r="C113" s="191">
        <f t="shared" ref="C113:C124" si="23">+V113</f>
        <v>177.23605900807613</v>
      </c>
      <c r="D113" s="192">
        <f>SUM(B113:C113)</f>
        <v>231.79159401182824</v>
      </c>
      <c r="E113" s="100">
        <f>+X113</f>
        <v>1.0125826149152177</v>
      </c>
      <c r="F113" s="100">
        <f t="shared" ref="F113:F124" si="24">+Y113</f>
        <v>3.3265799650919505</v>
      </c>
      <c r="G113" s="193">
        <f>SUM(E113:F113)</f>
        <v>4.3391625800071685</v>
      </c>
      <c r="H113" s="194">
        <f>+B113+E113</f>
        <v>55.568117618667323</v>
      </c>
      <c r="I113" s="194">
        <f>+F113+C113</f>
        <v>180.56263897316808</v>
      </c>
      <c r="J113" s="195">
        <f>SUM(H113:I113)</f>
        <v>236.13075659183539</v>
      </c>
      <c r="L113" s="40"/>
      <c r="M113" s="40"/>
      <c r="N113" s="40"/>
      <c r="O113" s="40"/>
      <c r="P113" s="40"/>
      <c r="Q113" s="40"/>
      <c r="R113" s="40"/>
      <c r="S113" s="40"/>
      <c r="T113" s="239" t="s">
        <v>95</v>
      </c>
      <c r="U113" s="246">
        <v>54.555535003752105</v>
      </c>
      <c r="V113" s="249">
        <v>177.23605900807613</v>
      </c>
      <c r="W113" s="248">
        <v>231.79159401182824</v>
      </c>
      <c r="X113" s="246">
        <v>1.0125826149152177</v>
      </c>
      <c r="Y113" s="249">
        <v>3.3265799650919505</v>
      </c>
      <c r="Z113" s="248">
        <v>4.3391625800071685</v>
      </c>
      <c r="AA113" s="250">
        <v>236.13075659183542</v>
      </c>
    </row>
    <row r="114" spans="1:27" s="23" customFormat="1" x14ac:dyDescent="0.2">
      <c r="A114" s="190" t="s">
        <v>20</v>
      </c>
      <c r="B114" s="100">
        <f t="shared" ref="B114:B124" si="25">+U114</f>
        <v>49.211636295021052</v>
      </c>
      <c r="C114" s="196">
        <f t="shared" si="23"/>
        <v>94.850055084315784</v>
      </c>
      <c r="D114" s="197">
        <f t="shared" ref="D114:D124" si="26">SUM(B114:C114)</f>
        <v>144.06169137933682</v>
      </c>
      <c r="E114" s="100">
        <f t="shared" ref="E114:E124" si="27">+X114</f>
        <v>0.90698032364626369</v>
      </c>
      <c r="F114" s="100">
        <f t="shared" si="24"/>
        <v>2.902973888852308</v>
      </c>
      <c r="G114" s="198">
        <f t="shared" ref="G114:G124" si="28">SUM(E114:F114)</f>
        <v>3.8099542124985719</v>
      </c>
      <c r="H114" s="199">
        <f t="shared" ref="H114:H124" si="29">+B114+E114</f>
        <v>50.118616618667318</v>
      </c>
      <c r="I114" s="199">
        <f t="shared" ref="I114:I124" si="30">+F114+C114</f>
        <v>97.753028973168085</v>
      </c>
      <c r="J114" s="200">
        <f t="shared" ref="J114:J124" si="31">SUM(H114:I114)</f>
        <v>147.8716455918354</v>
      </c>
      <c r="L114" s="40"/>
      <c r="M114" s="40"/>
      <c r="N114" s="40"/>
      <c r="O114" s="40"/>
      <c r="P114" s="40"/>
      <c r="Q114" s="40"/>
      <c r="R114" s="40"/>
      <c r="S114" s="40"/>
      <c r="T114" s="251" t="s">
        <v>96</v>
      </c>
      <c r="U114" s="252">
        <v>49.211636295021052</v>
      </c>
      <c r="V114" s="254">
        <v>94.850055084315784</v>
      </c>
      <c r="W114" s="253">
        <v>144.06169137933682</v>
      </c>
      <c r="X114" s="252">
        <v>0.90698032364626369</v>
      </c>
      <c r="Y114" s="254">
        <v>2.902973888852308</v>
      </c>
      <c r="Z114" s="253">
        <v>3.8099542124985719</v>
      </c>
      <c r="AA114" s="255">
        <v>147.87164559183537</v>
      </c>
    </row>
    <row r="115" spans="1:27" s="23" customFormat="1" x14ac:dyDescent="0.2">
      <c r="A115" s="190" t="s">
        <v>21</v>
      </c>
      <c r="B115" s="100">
        <f t="shared" si="25"/>
        <v>59.529843397440786</v>
      </c>
      <c r="C115" s="196">
        <f t="shared" si="23"/>
        <v>185.84130890673822</v>
      </c>
      <c r="D115" s="197">
        <f t="shared" si="26"/>
        <v>245.37115230417902</v>
      </c>
      <c r="E115" s="100">
        <f t="shared" si="27"/>
        <v>1.0598662212265335</v>
      </c>
      <c r="F115" s="100">
        <f t="shared" si="24"/>
        <v>4.0578760664298539</v>
      </c>
      <c r="G115" s="198">
        <f t="shared" si="28"/>
        <v>5.1177422876563874</v>
      </c>
      <c r="H115" s="199">
        <f t="shared" si="29"/>
        <v>60.589709618667321</v>
      </c>
      <c r="I115" s="199">
        <f t="shared" si="30"/>
        <v>189.89918497316808</v>
      </c>
      <c r="J115" s="200">
        <f t="shared" si="31"/>
        <v>250.48889459183539</v>
      </c>
      <c r="L115" s="40"/>
      <c r="M115" s="40"/>
      <c r="N115" s="40"/>
      <c r="O115" s="41" t="s">
        <v>12</v>
      </c>
      <c r="P115" s="41" t="s">
        <v>2</v>
      </c>
      <c r="Q115" s="40"/>
      <c r="R115" s="40"/>
      <c r="S115" s="40"/>
      <c r="T115" s="251" t="s">
        <v>97</v>
      </c>
      <c r="U115" s="252">
        <v>59.529843397440786</v>
      </c>
      <c r="V115" s="254">
        <v>185.84130890673822</v>
      </c>
      <c r="W115" s="253">
        <v>245.37115230417902</v>
      </c>
      <c r="X115" s="252">
        <v>1.0598662212265335</v>
      </c>
      <c r="Y115" s="254">
        <v>4.0578760664298539</v>
      </c>
      <c r="Z115" s="253">
        <v>5.1177422876563874</v>
      </c>
      <c r="AA115" s="255">
        <v>250.48889459183542</v>
      </c>
    </row>
    <row r="116" spans="1:27" s="23" customFormat="1" x14ac:dyDescent="0.2">
      <c r="A116" s="190" t="s">
        <v>22</v>
      </c>
      <c r="B116" s="100">
        <f t="shared" si="25"/>
        <v>51.556398988924911</v>
      </c>
      <c r="C116" s="196">
        <f t="shared" si="23"/>
        <v>119.63381403571641</v>
      </c>
      <c r="D116" s="197">
        <f t="shared" si="26"/>
        <v>171.19021302464131</v>
      </c>
      <c r="E116" s="100">
        <f t="shared" si="27"/>
        <v>0.99886762974240972</v>
      </c>
      <c r="F116" s="100">
        <f t="shared" si="24"/>
        <v>3.5738219374516569</v>
      </c>
      <c r="G116" s="198">
        <f t="shared" si="28"/>
        <v>4.5726895671940664</v>
      </c>
      <c r="H116" s="199">
        <f t="shared" si="29"/>
        <v>52.555266618667318</v>
      </c>
      <c r="I116" s="199">
        <f t="shared" si="30"/>
        <v>123.20763597316807</v>
      </c>
      <c r="J116" s="200">
        <f t="shared" si="31"/>
        <v>175.76290259183537</v>
      </c>
      <c r="L116" s="40"/>
      <c r="M116" s="40"/>
      <c r="N116" s="40" t="s">
        <v>8</v>
      </c>
      <c r="O116" s="42">
        <f>+E125</f>
        <v>12.077547916211365</v>
      </c>
      <c r="P116" s="42">
        <f>+B125</f>
        <v>624.70773150779632</v>
      </c>
      <c r="Q116" s="43">
        <f>+O116/O118</f>
        <v>0.22024407191741002</v>
      </c>
      <c r="R116" s="43">
        <f>+P116/P118</f>
        <v>0.26539317051956973</v>
      </c>
      <c r="S116" s="40"/>
      <c r="T116" s="251" t="s">
        <v>98</v>
      </c>
      <c r="U116" s="252">
        <v>51.556398988924911</v>
      </c>
      <c r="V116" s="254">
        <v>119.63381403571641</v>
      </c>
      <c r="W116" s="253">
        <v>171.19021302464131</v>
      </c>
      <c r="X116" s="252">
        <v>0.99886762974240972</v>
      </c>
      <c r="Y116" s="254">
        <v>3.5738219374516569</v>
      </c>
      <c r="Z116" s="253">
        <v>4.5726895671940664</v>
      </c>
      <c r="AA116" s="255">
        <v>175.7629025918354</v>
      </c>
    </row>
    <row r="117" spans="1:27" s="23" customFormat="1" x14ac:dyDescent="0.2">
      <c r="A117" s="190" t="s">
        <v>23</v>
      </c>
      <c r="B117" s="100">
        <f t="shared" si="25"/>
        <v>55.042305526906809</v>
      </c>
      <c r="C117" s="196">
        <f t="shared" si="23"/>
        <v>156.90218138389005</v>
      </c>
      <c r="D117" s="197">
        <f t="shared" si="26"/>
        <v>211.94448691079685</v>
      </c>
      <c r="E117" s="100">
        <f t="shared" si="27"/>
        <v>0.9870000917604993</v>
      </c>
      <c r="F117" s="100">
        <f t="shared" si="24"/>
        <v>4.107433589278001</v>
      </c>
      <c r="G117" s="198">
        <f t="shared" si="28"/>
        <v>5.0944336810385007</v>
      </c>
      <c r="H117" s="199">
        <f t="shared" si="29"/>
        <v>56.029305618667308</v>
      </c>
      <c r="I117" s="199">
        <f t="shared" si="30"/>
        <v>161.00961497316806</v>
      </c>
      <c r="J117" s="200">
        <f t="shared" si="31"/>
        <v>217.03892059183536</v>
      </c>
      <c r="L117" s="40"/>
      <c r="M117" s="40"/>
      <c r="N117" s="40" t="s">
        <v>9</v>
      </c>
      <c r="O117" s="42">
        <f>+F125</f>
        <v>42.759559893620448</v>
      </c>
      <c r="P117" s="42">
        <f>+C125</f>
        <v>1729.1875487843963</v>
      </c>
      <c r="Q117" s="43">
        <f>+O117/O118</f>
        <v>0.77975592808258998</v>
      </c>
      <c r="R117" s="43">
        <f>+P117/P118</f>
        <v>0.73460682948043021</v>
      </c>
      <c r="S117" s="40"/>
      <c r="T117" s="251" t="s">
        <v>99</v>
      </c>
      <c r="U117" s="252">
        <v>55.042305526906809</v>
      </c>
      <c r="V117" s="254">
        <v>156.90218138389005</v>
      </c>
      <c r="W117" s="253">
        <v>211.94448691079685</v>
      </c>
      <c r="X117" s="252">
        <v>0.9870000917604993</v>
      </c>
      <c r="Y117" s="254">
        <v>4.107433589278001</v>
      </c>
      <c r="Z117" s="253">
        <v>5.0944336810385007</v>
      </c>
      <c r="AA117" s="255">
        <v>217.03892059183536</v>
      </c>
    </row>
    <row r="118" spans="1:27" s="23" customFormat="1" x14ac:dyDescent="0.2">
      <c r="A118" s="190" t="s">
        <v>24</v>
      </c>
      <c r="B118" s="100">
        <f t="shared" si="25"/>
        <v>49.123841198220816</v>
      </c>
      <c r="C118" s="196">
        <f t="shared" si="23"/>
        <v>124.51087079938544</v>
      </c>
      <c r="D118" s="197">
        <f t="shared" si="26"/>
        <v>173.63471199760625</v>
      </c>
      <c r="E118" s="100">
        <f t="shared" si="27"/>
        <v>0.90417242044649582</v>
      </c>
      <c r="F118" s="100">
        <f t="shared" si="24"/>
        <v>3.0884981737826402</v>
      </c>
      <c r="G118" s="198">
        <f t="shared" si="28"/>
        <v>3.9926705942291361</v>
      </c>
      <c r="H118" s="199">
        <f t="shared" si="29"/>
        <v>50.028013618667309</v>
      </c>
      <c r="I118" s="199">
        <f t="shared" si="30"/>
        <v>127.59936897316808</v>
      </c>
      <c r="J118" s="200">
        <f t="shared" si="31"/>
        <v>177.62738259183539</v>
      </c>
      <c r="L118" s="40"/>
      <c r="M118" s="40"/>
      <c r="N118" s="40"/>
      <c r="O118" s="42">
        <f>SUM(O116:O117)</f>
        <v>54.837107809831814</v>
      </c>
      <c r="P118" s="42">
        <f>SUM(P116:P117)</f>
        <v>2353.8952802921926</v>
      </c>
      <c r="Q118" s="42">
        <f>SUM(O118:P118)</f>
        <v>2408.7323881020243</v>
      </c>
      <c r="R118" s="40"/>
      <c r="S118" s="40"/>
      <c r="T118" s="251" t="s">
        <v>100</v>
      </c>
      <c r="U118" s="252">
        <v>49.123841198220816</v>
      </c>
      <c r="V118" s="254">
        <v>124.51087079938544</v>
      </c>
      <c r="W118" s="253">
        <v>173.63471199760625</v>
      </c>
      <c r="X118" s="252">
        <v>0.90417242044649582</v>
      </c>
      <c r="Y118" s="254">
        <v>3.0884981737826402</v>
      </c>
      <c r="Z118" s="253">
        <v>3.9926705942291361</v>
      </c>
      <c r="AA118" s="255">
        <v>177.62738259183539</v>
      </c>
    </row>
    <row r="119" spans="1:27" s="23" customFormat="1" x14ac:dyDescent="0.2">
      <c r="A119" s="190" t="s">
        <v>25</v>
      </c>
      <c r="B119" s="100">
        <f t="shared" si="25"/>
        <v>52.588613213969261</v>
      </c>
      <c r="C119" s="196">
        <f t="shared" si="23"/>
        <v>160.63046192061543</v>
      </c>
      <c r="D119" s="197">
        <f t="shared" si="26"/>
        <v>213.2190751345847</v>
      </c>
      <c r="E119" s="100">
        <f t="shared" si="27"/>
        <v>0.93726240469805955</v>
      </c>
      <c r="F119" s="100">
        <f t="shared" si="24"/>
        <v>3.8572590525526631</v>
      </c>
      <c r="G119" s="198">
        <f t="shared" si="28"/>
        <v>4.7945214572507222</v>
      </c>
      <c r="H119" s="199">
        <f t="shared" si="29"/>
        <v>53.525875618667321</v>
      </c>
      <c r="I119" s="199">
        <f t="shared" si="30"/>
        <v>164.48772097316808</v>
      </c>
      <c r="J119" s="200">
        <f t="shared" si="31"/>
        <v>218.01359659183541</v>
      </c>
      <c r="L119" s="40"/>
      <c r="M119" s="40"/>
      <c r="N119" s="40"/>
      <c r="O119" s="43">
        <f>+O118/Q118</f>
        <v>2.276596108422034E-2</v>
      </c>
      <c r="P119" s="43">
        <f>+P118/Q118</f>
        <v>0.97723403891577976</v>
      </c>
      <c r="Q119" s="40"/>
      <c r="R119" s="40"/>
      <c r="S119" s="40"/>
      <c r="T119" s="251" t="s">
        <v>101</v>
      </c>
      <c r="U119" s="252">
        <v>52.588613213969261</v>
      </c>
      <c r="V119" s="254">
        <v>160.63046192061543</v>
      </c>
      <c r="W119" s="253">
        <v>213.2190751345847</v>
      </c>
      <c r="X119" s="252">
        <v>0.93726240469805955</v>
      </c>
      <c r="Y119" s="254">
        <v>3.8572590525526631</v>
      </c>
      <c r="Z119" s="253">
        <v>4.7945214572507222</v>
      </c>
      <c r="AA119" s="255">
        <v>218.01359659183541</v>
      </c>
    </row>
    <row r="120" spans="1:27" s="23" customFormat="1" x14ac:dyDescent="0.2">
      <c r="A120" s="190" t="s">
        <v>26</v>
      </c>
      <c r="B120" s="100">
        <f t="shared" si="25"/>
        <v>51.887660546060047</v>
      </c>
      <c r="C120" s="196">
        <f t="shared" si="23"/>
        <v>151.21983097964176</v>
      </c>
      <c r="D120" s="197">
        <f t="shared" si="26"/>
        <v>203.10749152570179</v>
      </c>
      <c r="E120" s="100">
        <f t="shared" si="27"/>
        <v>1.1013060726072696</v>
      </c>
      <c r="F120" s="100">
        <f t="shared" si="24"/>
        <v>3.5590699935263266</v>
      </c>
      <c r="G120" s="198">
        <f t="shared" si="28"/>
        <v>4.6603760661335958</v>
      </c>
      <c r="H120" s="199">
        <f t="shared" si="29"/>
        <v>52.98896661866732</v>
      </c>
      <c r="I120" s="199">
        <f t="shared" si="30"/>
        <v>154.77890097316808</v>
      </c>
      <c r="J120" s="200">
        <f t="shared" si="31"/>
        <v>207.7678675918354</v>
      </c>
      <c r="L120" s="40"/>
      <c r="M120" s="40"/>
      <c r="N120" s="40"/>
      <c r="O120" s="40"/>
      <c r="P120" s="40"/>
      <c r="Q120" s="40"/>
      <c r="R120" s="40"/>
      <c r="S120" s="40"/>
      <c r="T120" s="251" t="s">
        <v>102</v>
      </c>
      <c r="U120" s="252">
        <v>51.887660546060047</v>
      </c>
      <c r="V120" s="254">
        <v>151.21983097964176</v>
      </c>
      <c r="W120" s="253">
        <v>203.10749152570179</v>
      </c>
      <c r="X120" s="252">
        <v>1.1013060726072696</v>
      </c>
      <c r="Y120" s="254">
        <v>3.5590699935263266</v>
      </c>
      <c r="Z120" s="253">
        <v>4.6603760661335958</v>
      </c>
      <c r="AA120" s="255">
        <v>207.76786759183537</v>
      </c>
    </row>
    <row r="121" spans="1:27" s="23" customFormat="1" x14ac:dyDescent="0.2">
      <c r="A121" s="190" t="s">
        <v>27</v>
      </c>
      <c r="B121" s="100">
        <f t="shared" si="25"/>
        <v>49.444911933386614</v>
      </c>
      <c r="C121" s="196">
        <f t="shared" si="23"/>
        <v>113.9181429245225</v>
      </c>
      <c r="D121" s="197">
        <f t="shared" si="26"/>
        <v>163.36305485790911</v>
      </c>
      <c r="E121" s="100">
        <f t="shared" si="27"/>
        <v>1.0558576852807131</v>
      </c>
      <c r="F121" s="100">
        <f t="shared" si="24"/>
        <v>3.5340900486455604</v>
      </c>
      <c r="G121" s="198">
        <f t="shared" si="28"/>
        <v>4.5899477339262731</v>
      </c>
      <c r="H121" s="199">
        <f t="shared" si="29"/>
        <v>50.500769618667327</v>
      </c>
      <c r="I121" s="199">
        <f t="shared" si="30"/>
        <v>117.45223297316807</v>
      </c>
      <c r="J121" s="200">
        <f t="shared" si="31"/>
        <v>167.9530025918354</v>
      </c>
      <c r="L121" s="40"/>
      <c r="M121" s="40"/>
      <c r="N121" s="40"/>
      <c r="O121" s="40"/>
      <c r="P121" s="40"/>
      <c r="Q121" s="40"/>
      <c r="R121" s="40"/>
      <c r="S121" s="40"/>
      <c r="T121" s="251" t="s">
        <v>103</v>
      </c>
      <c r="U121" s="252">
        <v>49.444911933386614</v>
      </c>
      <c r="V121" s="254">
        <v>113.9181429245225</v>
      </c>
      <c r="W121" s="253">
        <v>163.36305485790911</v>
      </c>
      <c r="X121" s="252">
        <v>1.0558576852807131</v>
      </c>
      <c r="Y121" s="254">
        <v>3.5340900486455604</v>
      </c>
      <c r="Z121" s="253">
        <v>4.5899477339262731</v>
      </c>
      <c r="AA121" s="255">
        <v>167.95300259183537</v>
      </c>
    </row>
    <row r="122" spans="1:27" s="23" customFormat="1" x14ac:dyDescent="0.2">
      <c r="A122" s="190" t="s">
        <v>28</v>
      </c>
      <c r="B122" s="100">
        <f t="shared" si="25"/>
        <v>51.943625099943851</v>
      </c>
      <c r="C122" s="196">
        <f t="shared" si="23"/>
        <v>156.64337359208642</v>
      </c>
      <c r="D122" s="197">
        <f t="shared" si="26"/>
        <v>208.58699869203028</v>
      </c>
      <c r="E122" s="100">
        <f t="shared" si="27"/>
        <v>1.037697518723472</v>
      </c>
      <c r="F122" s="100">
        <f t="shared" si="24"/>
        <v>3.6533523810816448</v>
      </c>
      <c r="G122" s="198">
        <f t="shared" si="28"/>
        <v>4.6910498998051171</v>
      </c>
      <c r="H122" s="199">
        <f t="shared" si="29"/>
        <v>52.981322618667321</v>
      </c>
      <c r="I122" s="199">
        <f t="shared" si="30"/>
        <v>160.29672597316807</v>
      </c>
      <c r="J122" s="200">
        <f t="shared" si="31"/>
        <v>213.27804859183539</v>
      </c>
      <c r="L122" s="40"/>
      <c r="M122" s="40"/>
      <c r="N122" s="40"/>
      <c r="O122" s="40"/>
      <c r="P122" s="40"/>
      <c r="Q122" s="40"/>
      <c r="R122" s="40"/>
      <c r="S122" s="40"/>
      <c r="T122" s="251" t="s">
        <v>104</v>
      </c>
      <c r="U122" s="252">
        <v>51.943625099943851</v>
      </c>
      <c r="V122" s="254">
        <v>156.64337359208642</v>
      </c>
      <c r="W122" s="253">
        <v>208.58699869203028</v>
      </c>
      <c r="X122" s="252">
        <v>1.037697518723472</v>
      </c>
      <c r="Y122" s="254">
        <v>3.6533523810816448</v>
      </c>
      <c r="Z122" s="253">
        <v>4.6910498998051171</v>
      </c>
      <c r="AA122" s="255">
        <v>213.27804859183539</v>
      </c>
    </row>
    <row r="123" spans="1:27" s="23" customFormat="1" x14ac:dyDescent="0.2">
      <c r="A123" s="190" t="s">
        <v>29</v>
      </c>
      <c r="B123" s="100">
        <f t="shared" si="25"/>
        <v>51.094768420522477</v>
      </c>
      <c r="C123" s="196">
        <f t="shared" si="23"/>
        <v>128.90161337890075</v>
      </c>
      <c r="D123" s="197">
        <f t="shared" si="26"/>
        <v>179.99638179942323</v>
      </c>
      <c r="E123" s="100">
        <f t="shared" si="27"/>
        <v>0.98334819814485108</v>
      </c>
      <c r="F123" s="100">
        <f t="shared" si="24"/>
        <v>3.248288594267327</v>
      </c>
      <c r="G123" s="198">
        <f t="shared" si="28"/>
        <v>4.2316367924121785</v>
      </c>
      <c r="H123" s="199">
        <f t="shared" si="29"/>
        <v>52.07811661866733</v>
      </c>
      <c r="I123" s="199">
        <f t="shared" si="30"/>
        <v>132.14990197316808</v>
      </c>
      <c r="J123" s="200">
        <f t="shared" si="31"/>
        <v>184.22801859183542</v>
      </c>
      <c r="L123" s="40"/>
      <c r="M123" s="40"/>
      <c r="N123" s="40"/>
      <c r="O123" s="40"/>
      <c r="P123" s="40"/>
      <c r="Q123" s="40"/>
      <c r="R123" s="40"/>
      <c r="S123" s="40"/>
      <c r="T123" s="251" t="s">
        <v>105</v>
      </c>
      <c r="U123" s="252">
        <v>51.094768420522477</v>
      </c>
      <c r="V123" s="254">
        <v>128.90161337890075</v>
      </c>
      <c r="W123" s="253">
        <v>179.99638179942323</v>
      </c>
      <c r="X123" s="252">
        <v>0.98334819814485108</v>
      </c>
      <c r="Y123" s="254">
        <v>3.248288594267327</v>
      </c>
      <c r="Z123" s="253">
        <v>4.2316367924121785</v>
      </c>
      <c r="AA123" s="255">
        <v>184.22801859183542</v>
      </c>
    </row>
    <row r="124" spans="1:27" s="23" customFormat="1" ht="13.5" thickBot="1" x14ac:dyDescent="0.25">
      <c r="A124" s="190" t="s">
        <v>30</v>
      </c>
      <c r="B124" s="100">
        <f t="shared" si="25"/>
        <v>48.728591883647752</v>
      </c>
      <c r="C124" s="196">
        <f t="shared" si="23"/>
        <v>158.89983677050759</v>
      </c>
      <c r="D124" s="197">
        <f t="shared" si="26"/>
        <v>207.62842865415536</v>
      </c>
      <c r="E124" s="100">
        <f t="shared" si="27"/>
        <v>1.0926067350195785</v>
      </c>
      <c r="F124" s="100">
        <f t="shared" si="24"/>
        <v>3.8503162026605162</v>
      </c>
      <c r="G124" s="198">
        <f t="shared" si="28"/>
        <v>4.9429229376800947</v>
      </c>
      <c r="H124" s="199">
        <f t="shared" si="29"/>
        <v>49.821198618667331</v>
      </c>
      <c r="I124" s="199">
        <f t="shared" si="30"/>
        <v>162.7501529731681</v>
      </c>
      <c r="J124" s="200">
        <f t="shared" si="31"/>
        <v>212.57135159183542</v>
      </c>
      <c r="L124" s="40"/>
      <c r="M124" s="40"/>
      <c r="N124" s="40"/>
      <c r="O124" s="40"/>
      <c r="P124" s="40"/>
      <c r="Q124" s="40"/>
      <c r="R124" s="40"/>
      <c r="S124" s="40"/>
      <c r="T124" s="251" t="s">
        <v>106</v>
      </c>
      <c r="U124" s="252">
        <v>48.728591883647752</v>
      </c>
      <c r="V124" s="254">
        <v>158.89983677050759</v>
      </c>
      <c r="W124" s="253">
        <v>207.62842865415536</v>
      </c>
      <c r="X124" s="252">
        <v>1.0926067350195785</v>
      </c>
      <c r="Y124" s="254">
        <v>3.8503162026605162</v>
      </c>
      <c r="Z124" s="253">
        <v>4.9429229376800947</v>
      </c>
      <c r="AA124" s="255">
        <v>212.57135159183545</v>
      </c>
    </row>
    <row r="125" spans="1:27" s="23" customFormat="1" ht="15.75" thickTop="1" x14ac:dyDescent="0.2">
      <c r="A125" s="201" t="s">
        <v>11</v>
      </c>
      <c r="B125" s="107">
        <f>SUM(B113:B124)</f>
        <v>624.70773150779632</v>
      </c>
      <c r="C125" s="108">
        <f t="shared" ref="C125:J125" si="32">SUM(C113:C124)</f>
        <v>1729.1875487843963</v>
      </c>
      <c r="D125" s="202">
        <f t="shared" si="32"/>
        <v>2353.8952802921926</v>
      </c>
      <c r="E125" s="107">
        <f t="shared" si="32"/>
        <v>12.077547916211365</v>
      </c>
      <c r="F125" s="108">
        <f t="shared" si="32"/>
        <v>42.759559893620448</v>
      </c>
      <c r="G125" s="203">
        <f t="shared" si="32"/>
        <v>54.837107809831807</v>
      </c>
      <c r="H125" s="107">
        <f t="shared" si="32"/>
        <v>636.78527942400785</v>
      </c>
      <c r="I125" s="107">
        <f t="shared" si="32"/>
        <v>1771.9471086780168</v>
      </c>
      <c r="J125" s="114">
        <f t="shared" si="32"/>
        <v>2408.7323881020252</v>
      </c>
      <c r="L125" s="40"/>
      <c r="M125" s="40"/>
      <c r="N125" s="40"/>
      <c r="O125" s="40"/>
      <c r="P125" s="40"/>
      <c r="Q125" s="40"/>
      <c r="R125" s="40"/>
      <c r="S125" s="40"/>
      <c r="T125" s="256" t="s">
        <v>84</v>
      </c>
      <c r="U125" s="257">
        <v>624.70773150779632</v>
      </c>
      <c r="V125" s="260">
        <v>1729.1875487843963</v>
      </c>
      <c r="W125" s="259">
        <v>2353.8952802921926</v>
      </c>
      <c r="X125" s="257">
        <v>12.077547916211365</v>
      </c>
      <c r="Y125" s="260">
        <v>42.759559893620448</v>
      </c>
      <c r="Z125" s="259">
        <v>54.837107809831814</v>
      </c>
      <c r="AA125" s="270">
        <v>2408.7323881020243</v>
      </c>
    </row>
    <row r="126" spans="1:27" s="23" customFormat="1" ht="13.5" thickBot="1" x14ac:dyDescent="0.25">
      <c r="A126" s="143"/>
      <c r="B126" s="124">
        <f>+B125/D125</f>
        <v>0.26539317051956973</v>
      </c>
      <c r="C126" s="204">
        <f>+C125/D125</f>
        <v>0.73460682948043021</v>
      </c>
      <c r="D126" s="141">
        <f>+D125/J125</f>
        <v>0.97723403891577931</v>
      </c>
      <c r="E126" s="205">
        <f>+E125/G125</f>
        <v>0.22024407191741005</v>
      </c>
      <c r="F126" s="204">
        <f>+F125/G125</f>
        <v>0.77975592808259009</v>
      </c>
      <c r="G126" s="206">
        <f>+G125/J125</f>
        <v>2.276596108422033E-2</v>
      </c>
      <c r="H126" s="142">
        <f>+H125/J125</f>
        <v>0.26436530789780532</v>
      </c>
      <c r="I126" s="207">
        <f>+I125/J125</f>
        <v>0.73563469210219445</v>
      </c>
      <c r="J126" s="208"/>
      <c r="L126" s="40"/>
      <c r="M126" s="40"/>
      <c r="N126" s="40"/>
      <c r="O126" s="40"/>
      <c r="P126" s="40"/>
      <c r="Q126" s="40"/>
      <c r="R126" s="40"/>
      <c r="S126" s="40"/>
    </row>
    <row r="127" spans="1:27" x14ac:dyDescent="0.2">
      <c r="A127" s="77"/>
      <c r="B127" s="77"/>
      <c r="C127" s="77"/>
      <c r="D127" s="77"/>
      <c r="E127" s="77"/>
      <c r="F127" s="77"/>
      <c r="G127" s="77"/>
      <c r="H127" s="77"/>
      <c r="I127" s="77"/>
      <c r="J127" s="77"/>
    </row>
    <row r="128" spans="1:27" x14ac:dyDescent="0.2">
      <c r="A128" s="77"/>
      <c r="B128" s="77"/>
      <c r="C128" s="77"/>
      <c r="D128" s="77"/>
      <c r="E128" s="77"/>
      <c r="F128" s="77"/>
      <c r="G128" s="77"/>
      <c r="H128" s="77"/>
      <c r="I128" s="80"/>
      <c r="J128" s="80"/>
      <c r="K128" s="1"/>
    </row>
    <row r="129" spans="1:10" x14ac:dyDescent="0.2">
      <c r="A129" s="77"/>
      <c r="B129" s="77"/>
      <c r="C129" s="77"/>
      <c r="D129" s="77"/>
      <c r="E129" s="77"/>
      <c r="F129" s="77"/>
      <c r="G129" s="77"/>
      <c r="H129" s="77"/>
      <c r="I129" s="77"/>
      <c r="J129" s="77"/>
    </row>
    <row r="130" spans="1:10" x14ac:dyDescent="0.2">
      <c r="A130" s="77"/>
      <c r="B130" s="77"/>
      <c r="C130" s="77"/>
      <c r="D130" s="77"/>
      <c r="E130" s="77"/>
      <c r="F130" s="77"/>
      <c r="G130" s="77"/>
      <c r="H130" s="77"/>
      <c r="I130" s="77"/>
      <c r="J130" s="77"/>
    </row>
    <row r="131" spans="1:10" x14ac:dyDescent="0.2">
      <c r="A131" s="77"/>
      <c r="B131" s="77"/>
      <c r="C131" s="77"/>
      <c r="D131" s="77"/>
      <c r="E131" s="77"/>
      <c r="F131" s="77"/>
      <c r="G131" s="77"/>
      <c r="H131" s="77"/>
      <c r="I131" s="77"/>
      <c r="J131" s="77"/>
    </row>
    <row r="132" spans="1:10" x14ac:dyDescent="0.2">
      <c r="A132" s="77"/>
      <c r="B132" s="77"/>
      <c r="C132" s="77"/>
      <c r="D132" s="77"/>
      <c r="E132" s="77"/>
      <c r="F132" s="77"/>
      <c r="G132" s="77"/>
      <c r="H132" s="77"/>
      <c r="I132" s="77"/>
      <c r="J132" s="77"/>
    </row>
    <row r="133" spans="1:10" x14ac:dyDescent="0.2">
      <c r="A133" s="77"/>
      <c r="B133" s="77"/>
      <c r="C133" s="77"/>
      <c r="D133" s="77"/>
      <c r="E133" s="77"/>
      <c r="F133" s="77"/>
      <c r="G133" s="77"/>
      <c r="H133" s="77"/>
      <c r="I133" s="77"/>
      <c r="J133" s="77"/>
    </row>
    <row r="134" spans="1:10" x14ac:dyDescent="0.2">
      <c r="A134" s="77"/>
      <c r="B134" s="77"/>
      <c r="C134" s="77"/>
      <c r="D134" s="77"/>
      <c r="E134" s="77"/>
      <c r="F134" s="77"/>
      <c r="G134" s="77"/>
      <c r="H134" s="77"/>
      <c r="I134" s="77"/>
      <c r="J134" s="77"/>
    </row>
    <row r="135" spans="1:10" x14ac:dyDescent="0.2">
      <c r="A135" s="77"/>
      <c r="B135" s="77"/>
      <c r="C135" s="77"/>
      <c r="D135" s="77"/>
      <c r="E135" s="77"/>
      <c r="F135" s="77"/>
      <c r="G135" s="77"/>
      <c r="H135" s="77"/>
      <c r="I135" s="77"/>
      <c r="J135" s="77"/>
    </row>
    <row r="136" spans="1:10" x14ac:dyDescent="0.2">
      <c r="A136" s="77"/>
      <c r="B136" s="77"/>
      <c r="C136" s="77"/>
      <c r="D136" s="77"/>
      <c r="E136" s="77"/>
      <c r="F136" s="77"/>
      <c r="G136" s="77"/>
      <c r="H136" s="77"/>
      <c r="I136" s="77"/>
      <c r="J136" s="77"/>
    </row>
    <row r="137" spans="1:10" x14ac:dyDescent="0.2">
      <c r="A137" s="77"/>
      <c r="B137" s="77"/>
      <c r="C137" s="77"/>
      <c r="D137" s="77"/>
      <c r="E137" s="77"/>
      <c r="F137" s="77"/>
      <c r="G137" s="77"/>
      <c r="H137" s="77"/>
      <c r="I137" s="77"/>
      <c r="J137" s="77"/>
    </row>
    <row r="138" spans="1:10" x14ac:dyDescent="0.2">
      <c r="A138" s="77"/>
      <c r="B138" s="77"/>
      <c r="C138" s="77"/>
      <c r="D138" s="77"/>
      <c r="E138" s="77"/>
      <c r="F138" s="77"/>
      <c r="G138" s="77"/>
      <c r="H138" s="77"/>
      <c r="I138" s="77"/>
      <c r="J138" s="77"/>
    </row>
    <row r="139" spans="1:10" x14ac:dyDescent="0.2">
      <c r="A139" s="77"/>
      <c r="B139" s="77"/>
      <c r="C139" s="77"/>
      <c r="D139" s="77"/>
      <c r="E139" s="77"/>
      <c r="F139" s="77"/>
      <c r="G139" s="77"/>
      <c r="H139" s="77"/>
      <c r="I139" s="77"/>
      <c r="J139" s="77"/>
    </row>
    <row r="140" spans="1:10" x14ac:dyDescent="0.2">
      <c r="A140" s="77"/>
      <c r="B140" s="77"/>
      <c r="C140" s="77"/>
      <c r="D140" s="77"/>
      <c r="E140" s="77"/>
      <c r="F140" s="77"/>
      <c r="G140" s="77"/>
      <c r="H140" s="77"/>
      <c r="I140" s="77"/>
      <c r="J140" s="77"/>
    </row>
    <row r="141" spans="1:10" x14ac:dyDescent="0.2">
      <c r="A141" s="77"/>
      <c r="B141" s="77"/>
      <c r="C141" s="77"/>
      <c r="D141" s="77"/>
      <c r="E141" s="77"/>
      <c r="F141" s="77"/>
      <c r="G141" s="77"/>
      <c r="H141" s="77"/>
      <c r="I141" s="77"/>
      <c r="J141" s="77"/>
    </row>
    <row r="142" spans="1:10" x14ac:dyDescent="0.2">
      <c r="A142" s="77"/>
      <c r="B142" s="77"/>
      <c r="C142" s="77"/>
      <c r="D142" s="77"/>
      <c r="E142" s="77"/>
      <c r="F142" s="77"/>
      <c r="G142" s="77"/>
      <c r="H142" s="77"/>
      <c r="I142" s="77"/>
      <c r="J142" s="77"/>
    </row>
    <row r="143" spans="1:10" x14ac:dyDescent="0.2">
      <c r="A143" s="77"/>
      <c r="B143" s="77"/>
      <c r="C143" s="77"/>
      <c r="D143" s="77"/>
      <c r="E143" s="77"/>
      <c r="F143" s="77"/>
      <c r="G143" s="77"/>
      <c r="H143" s="77"/>
      <c r="I143" s="77"/>
      <c r="J143" s="77"/>
    </row>
    <row r="144" spans="1:10" x14ac:dyDescent="0.2">
      <c r="A144" s="77"/>
      <c r="B144" s="77"/>
      <c r="C144" s="77"/>
      <c r="D144" s="77"/>
      <c r="E144" s="77"/>
      <c r="F144" s="77"/>
      <c r="G144" s="77"/>
      <c r="H144" s="77"/>
      <c r="I144" s="77"/>
      <c r="J144" s="77"/>
    </row>
    <row r="145" spans="1:12" x14ac:dyDescent="0.2">
      <c r="A145" s="77"/>
      <c r="B145" s="77"/>
      <c r="C145" s="77"/>
      <c r="D145" s="77"/>
      <c r="E145" s="77"/>
      <c r="F145" s="77"/>
      <c r="G145" s="77"/>
      <c r="H145" s="77"/>
      <c r="I145" s="77"/>
      <c r="J145" s="77"/>
    </row>
    <row r="146" spans="1:12" x14ac:dyDescent="0.2">
      <c r="A146" s="77"/>
      <c r="B146" s="77"/>
      <c r="C146" s="77"/>
      <c r="D146" s="77"/>
      <c r="E146" s="77"/>
      <c r="F146" s="77"/>
      <c r="G146" s="77"/>
      <c r="H146" s="77"/>
      <c r="I146" s="77"/>
      <c r="J146" s="77"/>
    </row>
    <row r="147" spans="1:12" x14ac:dyDescent="0.2">
      <c r="I147" s="314"/>
      <c r="J147" s="315"/>
      <c r="K147" s="315"/>
      <c r="L147" s="315"/>
    </row>
    <row r="148" spans="1:12" x14ac:dyDescent="0.2">
      <c r="I148" s="7"/>
      <c r="J148" s="7"/>
      <c r="K148" s="18"/>
      <c r="L148" s="313"/>
    </row>
    <row r="149" spans="1:12" x14ac:dyDescent="0.2">
      <c r="I149" s="3"/>
      <c r="J149" s="3"/>
      <c r="K149" s="1"/>
      <c r="L149" s="313"/>
    </row>
    <row r="150" spans="1:12" x14ac:dyDescent="0.2">
      <c r="I150" s="4"/>
      <c r="J150" s="4"/>
      <c r="K150" s="4"/>
      <c r="L150" s="33"/>
    </row>
    <row r="151" spans="1:12" x14ac:dyDescent="0.2">
      <c r="I151" s="4"/>
      <c r="J151" s="4"/>
      <c r="K151" s="4"/>
      <c r="L151" s="33"/>
    </row>
    <row r="152" spans="1:12" x14ac:dyDescent="0.2">
      <c r="I152" s="4"/>
      <c r="J152" s="4"/>
      <c r="K152" s="4"/>
      <c r="L152" s="33"/>
    </row>
    <row r="153" spans="1:12" x14ac:dyDescent="0.2">
      <c r="I153" s="4"/>
      <c r="J153" s="4"/>
      <c r="K153" s="4"/>
      <c r="L153" s="33"/>
    </row>
    <row r="154" spans="1:12" x14ac:dyDescent="0.2">
      <c r="I154" s="4"/>
      <c r="J154" s="4"/>
      <c r="K154" s="4"/>
      <c r="L154" s="33"/>
    </row>
    <row r="155" spans="1:12" x14ac:dyDescent="0.2">
      <c r="I155" s="4"/>
      <c r="J155" s="4"/>
      <c r="K155" s="4"/>
      <c r="L155" s="33"/>
    </row>
    <row r="156" spans="1:12" x14ac:dyDescent="0.2">
      <c r="I156" s="4"/>
      <c r="J156" s="4"/>
      <c r="K156" s="4"/>
      <c r="L156" s="33"/>
    </row>
    <row r="157" spans="1:12" x14ac:dyDescent="0.2">
      <c r="I157" s="4"/>
      <c r="J157" s="4"/>
      <c r="K157" s="4"/>
      <c r="L157" s="33"/>
    </row>
    <row r="158" spans="1:12" x14ac:dyDescent="0.2">
      <c r="I158" s="4"/>
      <c r="J158" s="4"/>
      <c r="K158" s="4"/>
      <c r="L158" s="33"/>
    </row>
    <row r="159" spans="1:12" x14ac:dyDescent="0.2">
      <c r="I159" s="4"/>
      <c r="J159" s="4"/>
      <c r="K159" s="4"/>
      <c r="L159" s="33"/>
    </row>
    <row r="160" spans="1:12" x14ac:dyDescent="0.2">
      <c r="I160" s="4"/>
      <c r="J160" s="4"/>
      <c r="K160" s="4"/>
      <c r="L160" s="33"/>
    </row>
    <row r="161" spans="9:12" x14ac:dyDescent="0.2">
      <c r="I161" s="4"/>
      <c r="J161" s="4"/>
      <c r="K161" s="4"/>
      <c r="L161" s="33"/>
    </row>
    <row r="162" spans="9:12" x14ac:dyDescent="0.2">
      <c r="I162" s="4"/>
      <c r="J162" s="4"/>
      <c r="K162" s="4"/>
      <c r="L162" s="33"/>
    </row>
    <row r="163" spans="9:12" x14ac:dyDescent="0.2">
      <c r="I163" s="19"/>
      <c r="J163" s="19"/>
      <c r="K163" s="11"/>
    </row>
    <row r="164" spans="9:12" x14ac:dyDescent="0.2">
      <c r="I164" s="1"/>
      <c r="J164" s="1"/>
      <c r="K164" s="1"/>
    </row>
  </sheetData>
  <mergeCells count="17">
    <mergeCell ref="A7:A8"/>
    <mergeCell ref="A110:A112"/>
    <mergeCell ref="H7:I7"/>
    <mergeCell ref="J7:J8"/>
    <mergeCell ref="B7:D7"/>
    <mergeCell ref="E7:G7"/>
    <mergeCell ref="J69:J70"/>
    <mergeCell ref="B69:D69"/>
    <mergeCell ref="E69:G69"/>
    <mergeCell ref="H69:I69"/>
    <mergeCell ref="L148:L149"/>
    <mergeCell ref="I147:L147"/>
    <mergeCell ref="B49:C49"/>
    <mergeCell ref="D48:D49"/>
    <mergeCell ref="A69:A70"/>
    <mergeCell ref="B110:J110"/>
    <mergeCell ref="J111:J112"/>
  </mergeCells>
  <phoneticPr fontId="0" type="noConversion"/>
  <printOptions horizontalCentered="1"/>
  <pageMargins left="0.77589285714285716" right="0.77142857142857146" top="0.76190476190476186" bottom="0.47244094488188981" header="0" footer="0"/>
  <pageSetup paperSize="9" scale="61" orientation="portrait" r:id="rId5"/>
  <headerFooter alignWithMargins="0"/>
  <rowBreaks count="1" manualBreakCount="1">
    <brk id="146" max="16383" man="1"/>
  </rowBreak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9"/>
  <sheetViews>
    <sheetView view="pageBreakPreview" zoomScaleNormal="90" zoomScaleSheetLayoutView="100" zoomScalePageLayoutView="80" workbookViewId="0"/>
  </sheetViews>
  <sheetFormatPr baseColWidth="10" defaultRowHeight="12.75" x14ac:dyDescent="0.2"/>
  <cols>
    <col min="1" max="2" width="12.140625" customWidth="1"/>
    <col min="3" max="3" width="15.7109375" customWidth="1"/>
    <col min="4" max="4" width="16" customWidth="1"/>
    <col min="5" max="5" width="14.85546875" customWidth="1"/>
    <col min="6" max="6" width="16.28515625" customWidth="1"/>
    <col min="7" max="7" width="18" customWidth="1"/>
    <col min="8" max="8" width="17.140625" customWidth="1"/>
    <col min="9" max="9" width="9.28515625" bestFit="1" customWidth="1"/>
    <col min="10" max="10" width="8.42578125" bestFit="1" customWidth="1"/>
    <col min="11" max="11" width="10" bestFit="1" customWidth="1"/>
    <col min="12" max="12" width="12.28515625" customWidth="1"/>
    <col min="13" max="13" width="1.42578125" style="77" customWidth="1"/>
    <col min="14" max="14" width="16.85546875" style="31" customWidth="1"/>
    <col min="15" max="19" width="11.42578125" style="31"/>
    <col min="20" max="20" width="13.85546875" bestFit="1" customWidth="1"/>
    <col min="21" max="23" width="18.42578125" customWidth="1"/>
    <col min="24" max="24" width="20" customWidth="1"/>
    <col min="25" max="25" width="14.140625" bestFit="1" customWidth="1"/>
    <col min="26" max="26" width="17" bestFit="1" customWidth="1"/>
    <col min="27" max="27" width="21.42578125" bestFit="1" customWidth="1"/>
    <col min="28" max="28" width="26.7109375" bestFit="1" customWidth="1"/>
    <col min="29" max="29" width="29.7109375" bestFit="1" customWidth="1"/>
    <col min="30" max="30" width="15.7109375" bestFit="1" customWidth="1"/>
    <col min="31" max="31" width="12.5703125" bestFit="1" customWidth="1"/>
  </cols>
  <sheetData>
    <row r="1" spans="1:31" ht="18" x14ac:dyDescent="0.25">
      <c r="A1" s="85" t="s">
        <v>75</v>
      </c>
      <c r="B1" s="85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3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31" x14ac:dyDescent="0.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T3" s="262" t="s">
        <v>85</v>
      </c>
      <c r="U3" s="237" t="s">
        <v>87</v>
      </c>
      <c r="Y3" s="238"/>
    </row>
    <row r="4" spans="1:31" ht="15.75" x14ac:dyDescent="0.25">
      <c r="A4" s="86" t="s">
        <v>76</v>
      </c>
      <c r="B4" s="86"/>
      <c r="C4" s="77"/>
      <c r="D4" s="77"/>
      <c r="E4" s="77"/>
      <c r="F4" s="77"/>
      <c r="G4" s="77"/>
      <c r="H4" s="77"/>
      <c r="I4" s="77"/>
      <c r="J4" s="77"/>
      <c r="K4" s="77"/>
      <c r="L4" s="77"/>
      <c r="Y4" s="238"/>
    </row>
    <row r="5" spans="1:31" ht="13.5" thickBot="1" x14ac:dyDescent="0.25">
      <c r="A5" s="77"/>
      <c r="B5" s="77"/>
      <c r="C5" s="77"/>
      <c r="D5" s="77"/>
      <c r="E5" s="77"/>
      <c r="F5" s="80"/>
      <c r="G5" s="80"/>
      <c r="H5" s="80"/>
      <c r="I5" s="77"/>
      <c r="J5" s="77"/>
      <c r="K5" s="77"/>
      <c r="L5" s="77"/>
      <c r="T5" s="239"/>
      <c r="U5" s="263" t="s">
        <v>90</v>
      </c>
      <c r="V5" s="264" t="s">
        <v>59</v>
      </c>
      <c r="W5" s="264" t="s">
        <v>82</v>
      </c>
      <c r="X5" s="240"/>
      <c r="Y5" s="240"/>
      <c r="Z5" s="240"/>
      <c r="AA5" s="240"/>
      <c r="AB5" s="240"/>
      <c r="AC5" s="240"/>
      <c r="AD5" s="240"/>
      <c r="AE5" s="241"/>
    </row>
    <row r="6" spans="1:31" ht="18.75" customHeight="1" x14ac:dyDescent="0.2">
      <c r="A6" s="304" t="s">
        <v>13</v>
      </c>
      <c r="B6" s="291"/>
      <c r="C6" s="390" t="s">
        <v>67</v>
      </c>
      <c r="D6" s="390"/>
      <c r="E6" s="390"/>
      <c r="F6" s="390"/>
      <c r="G6" s="391"/>
      <c r="H6" s="392" t="s">
        <v>0</v>
      </c>
      <c r="I6" s="393" t="s">
        <v>41</v>
      </c>
      <c r="J6" s="394"/>
      <c r="K6" s="394"/>
      <c r="L6" s="395"/>
      <c r="M6" s="128"/>
      <c r="T6" s="242"/>
      <c r="U6" s="239" t="s">
        <v>91</v>
      </c>
      <c r="V6" s="240"/>
      <c r="W6" s="240"/>
      <c r="X6" s="240"/>
      <c r="Y6" s="240"/>
      <c r="Z6" s="240"/>
      <c r="AA6" s="239" t="s">
        <v>111</v>
      </c>
      <c r="AB6" s="239" t="s">
        <v>107</v>
      </c>
      <c r="AC6" s="240"/>
      <c r="AD6" s="239" t="s">
        <v>112</v>
      </c>
      <c r="AE6" s="243" t="s">
        <v>86</v>
      </c>
    </row>
    <row r="7" spans="1:31" ht="25.5" x14ac:dyDescent="0.2">
      <c r="A7" s="311"/>
      <c r="B7" s="396" t="s">
        <v>38</v>
      </c>
      <c r="C7" s="397"/>
      <c r="D7" s="398"/>
      <c r="E7" s="399" t="s">
        <v>39</v>
      </c>
      <c r="F7" s="400" t="s">
        <v>35</v>
      </c>
      <c r="G7" s="401" t="s">
        <v>40</v>
      </c>
      <c r="H7" s="402" t="s">
        <v>14</v>
      </c>
      <c r="I7" s="403"/>
      <c r="J7" s="355"/>
      <c r="K7" s="355"/>
      <c r="L7" s="404"/>
      <c r="M7" s="128"/>
      <c r="T7" s="242"/>
      <c r="U7" s="239" t="s">
        <v>38</v>
      </c>
      <c r="V7" s="240"/>
      <c r="W7" s="240"/>
      <c r="X7" s="239" t="s">
        <v>39</v>
      </c>
      <c r="Y7" s="239" t="s">
        <v>35</v>
      </c>
      <c r="Z7" s="239" t="s">
        <v>113</v>
      </c>
      <c r="AA7" s="242"/>
      <c r="AB7" s="239" t="s">
        <v>108</v>
      </c>
      <c r="AC7" s="239" t="s">
        <v>114</v>
      </c>
      <c r="AD7" s="242"/>
      <c r="AE7" s="245"/>
    </row>
    <row r="8" spans="1:31" ht="18.75" customHeight="1" x14ac:dyDescent="0.2">
      <c r="A8" s="405"/>
      <c r="B8" s="406" t="s">
        <v>6</v>
      </c>
      <c r="C8" s="407" t="s">
        <v>5</v>
      </c>
      <c r="D8" s="406" t="s">
        <v>1</v>
      </c>
      <c r="E8" s="408"/>
      <c r="F8" s="360" t="s">
        <v>6</v>
      </c>
      <c r="G8" s="409"/>
      <c r="H8" s="410" t="s">
        <v>1</v>
      </c>
      <c r="I8" s="411" t="s">
        <v>1</v>
      </c>
      <c r="J8" s="382" t="s">
        <v>5</v>
      </c>
      <c r="K8" s="382" t="s">
        <v>6</v>
      </c>
      <c r="L8" s="412" t="s">
        <v>11</v>
      </c>
      <c r="M8" s="129"/>
      <c r="T8" s="263" t="s">
        <v>94</v>
      </c>
      <c r="U8" s="239" t="s">
        <v>6</v>
      </c>
      <c r="V8" s="244" t="s">
        <v>81</v>
      </c>
      <c r="W8" s="244" t="s">
        <v>80</v>
      </c>
      <c r="X8" s="242"/>
      <c r="Y8" s="239" t="s">
        <v>6</v>
      </c>
      <c r="Z8" s="242"/>
      <c r="AA8" s="242"/>
      <c r="AB8" s="239" t="s">
        <v>80</v>
      </c>
      <c r="AC8" s="242"/>
      <c r="AD8" s="242"/>
      <c r="AE8" s="245"/>
    </row>
    <row r="9" spans="1:31" ht="18.75" customHeight="1" x14ac:dyDescent="0.2">
      <c r="A9" s="87" t="s">
        <v>19</v>
      </c>
      <c r="B9" s="88">
        <f>+U9</f>
        <v>8.292288000000001</v>
      </c>
      <c r="C9" s="89">
        <f t="shared" ref="C9:C20" si="0">+V9</f>
        <v>40.888508892168389</v>
      </c>
      <c r="D9" s="90">
        <f t="shared" ref="D9:D20" si="1">+W9</f>
        <v>2.9454422417592774</v>
      </c>
      <c r="E9" s="91">
        <f>+SUM(B9:D9)</f>
        <v>52.126239133927669</v>
      </c>
      <c r="F9" s="92">
        <f>+Y9</f>
        <v>267.32592156936323</v>
      </c>
      <c r="G9" s="93">
        <f t="shared" ref="G9:G20" si="2">+F9+D9+C9+B9</f>
        <v>319.45216070329087</v>
      </c>
      <c r="H9" s="94">
        <f>+AB9</f>
        <v>8.8184672969179232</v>
      </c>
      <c r="I9" s="95">
        <f>+H9+D9</f>
        <v>11.763909538677201</v>
      </c>
      <c r="J9" s="96">
        <f>+C9</f>
        <v>40.888508892168389</v>
      </c>
      <c r="K9" s="96">
        <f>+F9+B9</f>
        <v>275.61820956936322</v>
      </c>
      <c r="L9" s="97">
        <f>SUM(I9:K9)</f>
        <v>328.27062800020883</v>
      </c>
      <c r="M9" s="98"/>
      <c r="T9" s="239" t="s">
        <v>95</v>
      </c>
      <c r="U9" s="246">
        <v>8.292288000000001</v>
      </c>
      <c r="V9" s="249">
        <v>40.888508892168389</v>
      </c>
      <c r="W9" s="249">
        <v>2.9454422417592774</v>
      </c>
      <c r="X9" s="246">
        <v>52.126239133927669</v>
      </c>
      <c r="Y9" s="246">
        <v>267.32592156936323</v>
      </c>
      <c r="Z9" s="246">
        <v>267.32592156936323</v>
      </c>
      <c r="AA9" s="246">
        <v>319.45216070329093</v>
      </c>
      <c r="AB9" s="246">
        <v>8.8184672969179232</v>
      </c>
      <c r="AC9" s="246">
        <v>8.8184672969179232</v>
      </c>
      <c r="AD9" s="246">
        <v>8.8184672969179232</v>
      </c>
      <c r="AE9" s="250">
        <v>328.27062800020883</v>
      </c>
    </row>
    <row r="10" spans="1:31" ht="18.75" customHeight="1" x14ac:dyDescent="0.2">
      <c r="A10" s="54" t="s">
        <v>20</v>
      </c>
      <c r="B10" s="99">
        <f t="shared" ref="B10:B20" si="3">+U10</f>
        <v>8.6103930000000002</v>
      </c>
      <c r="C10" s="100">
        <f t="shared" si="0"/>
        <v>38.442124892168387</v>
      </c>
      <c r="D10" s="100">
        <f t="shared" si="1"/>
        <v>3.8666842417592777</v>
      </c>
      <c r="E10" s="91">
        <f t="shared" ref="E10:E20" si="4">+SUM(B10:D10)</f>
        <v>50.919202133927669</v>
      </c>
      <c r="F10" s="100">
        <f t="shared" ref="F10:F20" si="5">+Y10</f>
        <v>240.91950915500959</v>
      </c>
      <c r="G10" s="101">
        <f t="shared" si="2"/>
        <v>291.83871128893725</v>
      </c>
      <c r="H10" s="102">
        <f t="shared" ref="H10:H20" si="6">+AB10</f>
        <v>7.5038652969179234</v>
      </c>
      <c r="I10" s="103">
        <f>+H10+D10</f>
        <v>11.370549538677201</v>
      </c>
      <c r="J10" s="104">
        <f>+C10</f>
        <v>38.442124892168387</v>
      </c>
      <c r="K10" s="104">
        <f>+F10+B10</f>
        <v>249.52990215500958</v>
      </c>
      <c r="L10" s="97">
        <f t="shared" ref="L10:L20" si="7">SUM(I10:K10)</f>
        <v>299.34257658585517</v>
      </c>
      <c r="M10" s="98"/>
      <c r="T10" s="251" t="s">
        <v>96</v>
      </c>
      <c r="U10" s="252">
        <v>8.6103930000000002</v>
      </c>
      <c r="V10" s="254">
        <v>38.442124892168387</v>
      </c>
      <c r="W10" s="254">
        <v>3.8666842417592777</v>
      </c>
      <c r="X10" s="252">
        <v>50.919202133927669</v>
      </c>
      <c r="Y10" s="252">
        <v>240.91950915500959</v>
      </c>
      <c r="Z10" s="252">
        <v>240.91950915500959</v>
      </c>
      <c r="AA10" s="252">
        <v>291.83871128893725</v>
      </c>
      <c r="AB10" s="252">
        <v>7.5038652969179234</v>
      </c>
      <c r="AC10" s="252">
        <v>7.5038652969179234</v>
      </c>
      <c r="AD10" s="252">
        <v>7.5038652969179234</v>
      </c>
      <c r="AE10" s="255">
        <v>299.34257658585517</v>
      </c>
    </row>
    <row r="11" spans="1:31" ht="18.75" customHeight="1" x14ac:dyDescent="0.2">
      <c r="A11" s="54" t="s">
        <v>21</v>
      </c>
      <c r="B11" s="99">
        <f t="shared" si="3"/>
        <v>8.8223149999999997</v>
      </c>
      <c r="C11" s="100">
        <f t="shared" si="0"/>
        <v>44.559134892168387</v>
      </c>
      <c r="D11" s="100">
        <f t="shared" si="1"/>
        <v>3.1468422417592778</v>
      </c>
      <c r="E11" s="91">
        <f t="shared" si="4"/>
        <v>56.528292133927671</v>
      </c>
      <c r="F11" s="100">
        <f t="shared" si="5"/>
        <v>227.27449754768861</v>
      </c>
      <c r="G11" s="101">
        <f t="shared" si="2"/>
        <v>283.80278968161628</v>
      </c>
      <c r="H11" s="102">
        <f t="shared" si="6"/>
        <v>10.629767296917924</v>
      </c>
      <c r="I11" s="103">
        <f t="shared" ref="I11:I19" si="8">+H11+D11</f>
        <v>13.776609538677203</v>
      </c>
      <c r="J11" s="104">
        <f t="shared" ref="J11:J19" si="9">+C11</f>
        <v>44.559134892168387</v>
      </c>
      <c r="K11" s="104">
        <f t="shared" ref="K11:K19" si="10">+F11+B11</f>
        <v>236.09681254768861</v>
      </c>
      <c r="L11" s="97">
        <f t="shared" si="7"/>
        <v>294.43255697853419</v>
      </c>
      <c r="M11" s="98"/>
      <c r="T11" s="251" t="s">
        <v>97</v>
      </c>
      <c r="U11" s="252">
        <v>8.8223149999999997</v>
      </c>
      <c r="V11" s="254">
        <v>44.559134892168387</v>
      </c>
      <c r="W11" s="254">
        <v>3.1468422417592778</v>
      </c>
      <c r="X11" s="252">
        <v>56.528292133927671</v>
      </c>
      <c r="Y11" s="252">
        <v>227.27449754768861</v>
      </c>
      <c r="Z11" s="252">
        <v>227.27449754768861</v>
      </c>
      <c r="AA11" s="252">
        <v>283.80278968161628</v>
      </c>
      <c r="AB11" s="252">
        <v>10.629767296917924</v>
      </c>
      <c r="AC11" s="252">
        <v>10.629767296917924</v>
      </c>
      <c r="AD11" s="252">
        <v>10.629767296917924</v>
      </c>
      <c r="AE11" s="255">
        <v>294.43255697853419</v>
      </c>
    </row>
    <row r="12" spans="1:31" ht="18.75" customHeight="1" x14ac:dyDescent="0.2">
      <c r="A12" s="54" t="s">
        <v>22</v>
      </c>
      <c r="B12" s="99">
        <f t="shared" si="3"/>
        <v>8.50197</v>
      </c>
      <c r="C12" s="100">
        <f t="shared" si="0"/>
        <v>40.574371892168386</v>
      </c>
      <c r="D12" s="100">
        <f t="shared" si="1"/>
        <v>3.1108562417592776</v>
      </c>
      <c r="E12" s="91">
        <f t="shared" si="4"/>
        <v>52.187198133927666</v>
      </c>
      <c r="F12" s="100">
        <f t="shared" si="5"/>
        <v>270.90279379630317</v>
      </c>
      <c r="G12" s="101">
        <f t="shared" si="2"/>
        <v>323.08999193023089</v>
      </c>
      <c r="H12" s="102">
        <f t="shared" si="6"/>
        <v>10.133042296917925</v>
      </c>
      <c r="I12" s="103">
        <f t="shared" si="8"/>
        <v>13.243898538677202</v>
      </c>
      <c r="J12" s="104">
        <f t="shared" si="9"/>
        <v>40.574371892168386</v>
      </c>
      <c r="K12" s="104">
        <f t="shared" si="10"/>
        <v>279.4047637963032</v>
      </c>
      <c r="L12" s="97">
        <f t="shared" si="7"/>
        <v>333.22303422714879</v>
      </c>
      <c r="M12" s="98"/>
      <c r="T12" s="251" t="s">
        <v>98</v>
      </c>
      <c r="U12" s="252">
        <v>8.50197</v>
      </c>
      <c r="V12" s="254">
        <v>40.574371892168386</v>
      </c>
      <c r="W12" s="254">
        <v>3.1108562417592776</v>
      </c>
      <c r="X12" s="252">
        <v>52.187198133927666</v>
      </c>
      <c r="Y12" s="252">
        <v>270.90279379630317</v>
      </c>
      <c r="Z12" s="252">
        <v>270.90279379630317</v>
      </c>
      <c r="AA12" s="252">
        <v>323.08999193023084</v>
      </c>
      <c r="AB12" s="252">
        <v>10.133042296917925</v>
      </c>
      <c r="AC12" s="252">
        <v>10.133042296917925</v>
      </c>
      <c r="AD12" s="252">
        <v>10.133042296917925</v>
      </c>
      <c r="AE12" s="255">
        <v>333.22303422714879</v>
      </c>
    </row>
    <row r="13" spans="1:31" ht="18.75" customHeight="1" x14ac:dyDescent="0.2">
      <c r="A13" s="54" t="s">
        <v>23</v>
      </c>
      <c r="B13" s="99">
        <f t="shared" si="3"/>
        <v>9.9802630000000008</v>
      </c>
      <c r="C13" s="100">
        <f t="shared" si="0"/>
        <v>35.667257892168386</v>
      </c>
      <c r="D13" s="100">
        <f t="shared" si="1"/>
        <v>2.6364042417592772</v>
      </c>
      <c r="E13" s="91">
        <f t="shared" si="4"/>
        <v>48.283925133927667</v>
      </c>
      <c r="F13" s="100">
        <f t="shared" si="5"/>
        <v>247.22169605301622</v>
      </c>
      <c r="G13" s="101">
        <f t="shared" si="2"/>
        <v>295.50562118694387</v>
      </c>
      <c r="H13" s="102">
        <f t="shared" si="6"/>
        <v>8.6850602969179249</v>
      </c>
      <c r="I13" s="103">
        <f t="shared" si="8"/>
        <v>11.321464538677201</v>
      </c>
      <c r="J13" s="104">
        <f t="shared" si="9"/>
        <v>35.667257892168386</v>
      </c>
      <c r="K13" s="104">
        <f t="shared" si="10"/>
        <v>257.2019590530162</v>
      </c>
      <c r="L13" s="97">
        <f t="shared" si="7"/>
        <v>304.19068148386179</v>
      </c>
      <c r="M13" s="98"/>
      <c r="T13" s="251" t="s">
        <v>99</v>
      </c>
      <c r="U13" s="252">
        <v>9.9802630000000008</v>
      </c>
      <c r="V13" s="254">
        <v>35.667257892168386</v>
      </c>
      <c r="W13" s="254">
        <v>2.6364042417592772</v>
      </c>
      <c r="X13" s="252">
        <v>48.283925133927667</v>
      </c>
      <c r="Y13" s="252">
        <v>247.22169605301622</v>
      </c>
      <c r="Z13" s="252">
        <v>247.22169605301622</v>
      </c>
      <c r="AA13" s="252">
        <v>295.50562118694387</v>
      </c>
      <c r="AB13" s="252">
        <v>8.6850602969179249</v>
      </c>
      <c r="AC13" s="252">
        <v>8.6850602969179249</v>
      </c>
      <c r="AD13" s="252">
        <v>8.6850602969179249</v>
      </c>
      <c r="AE13" s="255">
        <v>304.19068148386179</v>
      </c>
    </row>
    <row r="14" spans="1:31" ht="18.75" customHeight="1" x14ac:dyDescent="0.2">
      <c r="A14" s="54" t="s">
        <v>24</v>
      </c>
      <c r="B14" s="99">
        <f t="shared" si="3"/>
        <v>8.9080499999999994</v>
      </c>
      <c r="C14" s="100">
        <f t="shared" si="0"/>
        <v>35.966878892168388</v>
      </c>
      <c r="D14" s="100">
        <f t="shared" si="1"/>
        <v>2.3043992417592771</v>
      </c>
      <c r="E14" s="91">
        <f t="shared" si="4"/>
        <v>47.179328133927662</v>
      </c>
      <c r="F14" s="100">
        <f t="shared" si="5"/>
        <v>303.59233293676465</v>
      </c>
      <c r="G14" s="101">
        <f t="shared" si="2"/>
        <v>350.77166107069229</v>
      </c>
      <c r="H14" s="102">
        <f t="shared" si="6"/>
        <v>9.2309462969179243</v>
      </c>
      <c r="I14" s="103">
        <f t="shared" si="8"/>
        <v>11.535345538677202</v>
      </c>
      <c r="J14" s="104">
        <f t="shared" si="9"/>
        <v>35.966878892168388</v>
      </c>
      <c r="K14" s="104">
        <f t="shared" si="10"/>
        <v>312.50038293676465</v>
      </c>
      <c r="L14" s="97">
        <f t="shared" si="7"/>
        <v>360.00260736761027</v>
      </c>
      <c r="M14" s="98"/>
      <c r="T14" s="251" t="s">
        <v>100</v>
      </c>
      <c r="U14" s="252">
        <v>8.9080499999999994</v>
      </c>
      <c r="V14" s="254">
        <v>35.966878892168388</v>
      </c>
      <c r="W14" s="254">
        <v>2.3043992417592771</v>
      </c>
      <c r="X14" s="252">
        <v>47.179328133927662</v>
      </c>
      <c r="Y14" s="252">
        <v>303.59233293676465</v>
      </c>
      <c r="Z14" s="252">
        <v>303.59233293676465</v>
      </c>
      <c r="AA14" s="252">
        <v>350.77166107069229</v>
      </c>
      <c r="AB14" s="252">
        <v>9.2309462969179243</v>
      </c>
      <c r="AC14" s="252">
        <v>9.2309462969179243</v>
      </c>
      <c r="AD14" s="252">
        <v>9.2309462969179243</v>
      </c>
      <c r="AE14" s="255">
        <v>360.00260736761021</v>
      </c>
    </row>
    <row r="15" spans="1:31" ht="18.75" customHeight="1" x14ac:dyDescent="0.2">
      <c r="A15" s="54" t="s">
        <v>64</v>
      </c>
      <c r="B15" s="99">
        <f t="shared" si="3"/>
        <v>9.1257960000000011</v>
      </c>
      <c r="C15" s="100">
        <f t="shared" si="0"/>
        <v>37.228626892168393</v>
      </c>
      <c r="D15" s="100">
        <f t="shared" si="1"/>
        <v>2.4838212417592773</v>
      </c>
      <c r="E15" s="91">
        <f t="shared" si="4"/>
        <v>48.838244133927674</v>
      </c>
      <c r="F15" s="100">
        <f t="shared" si="5"/>
        <v>249.22634347401134</v>
      </c>
      <c r="G15" s="101">
        <f t="shared" si="2"/>
        <v>298.06458760793902</v>
      </c>
      <c r="H15" s="102">
        <f t="shared" si="6"/>
        <v>8.060325296917922</v>
      </c>
      <c r="I15" s="103">
        <f t="shared" si="8"/>
        <v>10.5441465386772</v>
      </c>
      <c r="J15" s="104">
        <f t="shared" si="9"/>
        <v>37.228626892168393</v>
      </c>
      <c r="K15" s="104">
        <f t="shared" si="10"/>
        <v>258.35213947401132</v>
      </c>
      <c r="L15" s="97">
        <f t="shared" si="7"/>
        <v>306.1249129048569</v>
      </c>
      <c r="M15" s="98"/>
      <c r="T15" s="251" t="s">
        <v>101</v>
      </c>
      <c r="U15" s="252">
        <v>9.1257960000000011</v>
      </c>
      <c r="V15" s="254">
        <v>37.228626892168393</v>
      </c>
      <c r="W15" s="254">
        <v>2.4838212417592773</v>
      </c>
      <c r="X15" s="252">
        <v>48.838244133927674</v>
      </c>
      <c r="Y15" s="252">
        <v>249.22634347401134</v>
      </c>
      <c r="Z15" s="252">
        <v>249.22634347401134</v>
      </c>
      <c r="AA15" s="252">
        <v>298.06458760793902</v>
      </c>
      <c r="AB15" s="252">
        <v>8.060325296917922</v>
      </c>
      <c r="AC15" s="252">
        <v>8.060325296917922</v>
      </c>
      <c r="AD15" s="252">
        <v>8.060325296917922</v>
      </c>
      <c r="AE15" s="255">
        <v>306.12491290485696</v>
      </c>
    </row>
    <row r="16" spans="1:31" ht="18.75" customHeight="1" x14ac:dyDescent="0.2">
      <c r="A16" s="54" t="s">
        <v>26</v>
      </c>
      <c r="B16" s="99">
        <f t="shared" si="3"/>
        <v>9.4430890000000005</v>
      </c>
      <c r="C16" s="100">
        <f t="shared" si="0"/>
        <v>41.148835892168393</v>
      </c>
      <c r="D16" s="100">
        <f t="shared" si="1"/>
        <v>2.1948672417592774</v>
      </c>
      <c r="E16" s="91">
        <f t="shared" si="4"/>
        <v>52.786792133927669</v>
      </c>
      <c r="F16" s="100">
        <f t="shared" si="5"/>
        <v>254.57219875809963</v>
      </c>
      <c r="G16" s="101">
        <f t="shared" si="2"/>
        <v>307.35899089202729</v>
      </c>
      <c r="H16" s="102">
        <f t="shared" si="6"/>
        <v>7.9566802969179218</v>
      </c>
      <c r="I16" s="103">
        <f t="shared" si="8"/>
        <v>10.1515475386772</v>
      </c>
      <c r="J16" s="104">
        <f t="shared" si="9"/>
        <v>41.148835892168393</v>
      </c>
      <c r="K16" s="104">
        <f t="shared" si="10"/>
        <v>264.01528775809965</v>
      </c>
      <c r="L16" s="97">
        <f t="shared" si="7"/>
        <v>315.31567118894526</v>
      </c>
      <c r="M16" s="98"/>
      <c r="T16" s="251" t="s">
        <v>102</v>
      </c>
      <c r="U16" s="252">
        <v>9.4430890000000005</v>
      </c>
      <c r="V16" s="254">
        <v>41.148835892168393</v>
      </c>
      <c r="W16" s="254">
        <v>2.1948672417592774</v>
      </c>
      <c r="X16" s="252">
        <v>52.786792133927669</v>
      </c>
      <c r="Y16" s="252">
        <v>254.57219875809963</v>
      </c>
      <c r="Z16" s="252">
        <v>254.57219875809963</v>
      </c>
      <c r="AA16" s="252">
        <v>307.35899089202729</v>
      </c>
      <c r="AB16" s="252">
        <v>7.9566802969179218</v>
      </c>
      <c r="AC16" s="252">
        <v>7.9566802969179218</v>
      </c>
      <c r="AD16" s="252">
        <v>7.9566802969179218</v>
      </c>
      <c r="AE16" s="255">
        <v>315.3156711889452</v>
      </c>
    </row>
    <row r="17" spans="1:31" ht="18.75" customHeight="1" x14ac:dyDescent="0.2">
      <c r="A17" s="54" t="s">
        <v>17</v>
      </c>
      <c r="B17" s="99">
        <f t="shared" si="3"/>
        <v>9.1452860000000005</v>
      </c>
      <c r="C17" s="100">
        <f t="shared" si="0"/>
        <v>40.382075892168388</v>
      </c>
      <c r="D17" s="100">
        <f t="shared" si="1"/>
        <v>2.2527592417592777</v>
      </c>
      <c r="E17" s="91">
        <f t="shared" si="4"/>
        <v>51.780121133927665</v>
      </c>
      <c r="F17" s="100">
        <f t="shared" si="5"/>
        <v>294.24253611076449</v>
      </c>
      <c r="G17" s="101">
        <f t="shared" si="2"/>
        <v>346.0226572446922</v>
      </c>
      <c r="H17" s="102">
        <f t="shared" si="6"/>
        <v>8.2979832969179217</v>
      </c>
      <c r="I17" s="103">
        <f t="shared" si="8"/>
        <v>10.550742538677198</v>
      </c>
      <c r="J17" s="104">
        <f t="shared" si="9"/>
        <v>40.382075892168388</v>
      </c>
      <c r="K17" s="104">
        <f t="shared" si="10"/>
        <v>303.38782211076449</v>
      </c>
      <c r="L17" s="97">
        <f t="shared" si="7"/>
        <v>354.32064054161009</v>
      </c>
      <c r="M17" s="98"/>
      <c r="T17" s="251" t="s">
        <v>103</v>
      </c>
      <c r="U17" s="252">
        <v>9.1452860000000005</v>
      </c>
      <c r="V17" s="254">
        <v>40.382075892168388</v>
      </c>
      <c r="W17" s="254">
        <v>2.2527592417592777</v>
      </c>
      <c r="X17" s="252">
        <v>51.780121133927665</v>
      </c>
      <c r="Y17" s="252">
        <v>294.24253611076449</v>
      </c>
      <c r="Z17" s="252">
        <v>294.24253611076449</v>
      </c>
      <c r="AA17" s="252">
        <v>346.02265724469214</v>
      </c>
      <c r="AB17" s="252">
        <v>8.2979832969179217</v>
      </c>
      <c r="AC17" s="252">
        <v>8.2979832969179217</v>
      </c>
      <c r="AD17" s="252">
        <v>8.2979832969179217</v>
      </c>
      <c r="AE17" s="255">
        <v>354.32064054161009</v>
      </c>
    </row>
    <row r="18" spans="1:31" ht="18.75" customHeight="1" x14ac:dyDescent="0.2">
      <c r="A18" s="54" t="s">
        <v>28</v>
      </c>
      <c r="B18" s="99">
        <f t="shared" si="3"/>
        <v>9.9211880000000008</v>
      </c>
      <c r="C18" s="100">
        <f t="shared" si="0"/>
        <v>41.821145892168389</v>
      </c>
      <c r="D18" s="100">
        <f t="shared" si="1"/>
        <v>2.1594762417592777</v>
      </c>
      <c r="E18" s="91">
        <f t="shared" si="4"/>
        <v>53.901810133927668</v>
      </c>
      <c r="F18" s="100">
        <f t="shared" si="5"/>
        <v>304.74922983475869</v>
      </c>
      <c r="G18" s="101">
        <f t="shared" si="2"/>
        <v>358.65103996868629</v>
      </c>
      <c r="H18" s="102">
        <f t="shared" si="6"/>
        <v>8.5797622969179237</v>
      </c>
      <c r="I18" s="103">
        <f t="shared" si="8"/>
        <v>10.739238538677201</v>
      </c>
      <c r="J18" s="104">
        <f t="shared" si="9"/>
        <v>41.821145892168389</v>
      </c>
      <c r="K18" s="104">
        <f t="shared" si="10"/>
        <v>314.67041783475872</v>
      </c>
      <c r="L18" s="97">
        <f t="shared" si="7"/>
        <v>367.23080226560432</v>
      </c>
      <c r="M18" s="98"/>
      <c r="T18" s="251" t="s">
        <v>104</v>
      </c>
      <c r="U18" s="252">
        <v>9.9211880000000008</v>
      </c>
      <c r="V18" s="254">
        <v>41.821145892168389</v>
      </c>
      <c r="W18" s="254">
        <v>2.1594762417592777</v>
      </c>
      <c r="X18" s="252">
        <v>53.901810133927668</v>
      </c>
      <c r="Y18" s="252">
        <v>304.74922983475869</v>
      </c>
      <c r="Z18" s="252">
        <v>304.74922983475869</v>
      </c>
      <c r="AA18" s="252">
        <v>358.65103996868635</v>
      </c>
      <c r="AB18" s="252">
        <v>8.5797622969179237</v>
      </c>
      <c r="AC18" s="252">
        <v>8.5797622969179237</v>
      </c>
      <c r="AD18" s="252">
        <v>8.5797622969179237</v>
      </c>
      <c r="AE18" s="255">
        <v>367.23080226560427</v>
      </c>
    </row>
    <row r="19" spans="1:31" ht="18.75" customHeight="1" x14ac:dyDescent="0.2">
      <c r="A19" s="54" t="s">
        <v>29</v>
      </c>
      <c r="B19" s="99">
        <f t="shared" si="3"/>
        <v>10.293018</v>
      </c>
      <c r="C19" s="100">
        <f t="shared" si="0"/>
        <v>41.261943892168389</v>
      </c>
      <c r="D19" s="100">
        <f t="shared" si="1"/>
        <v>2.3240672417592774</v>
      </c>
      <c r="E19" s="91">
        <f t="shared" si="4"/>
        <v>53.879029133927673</v>
      </c>
      <c r="F19" s="100">
        <f t="shared" si="5"/>
        <v>282.55205776744288</v>
      </c>
      <c r="G19" s="101">
        <f t="shared" si="2"/>
        <v>336.43108690137058</v>
      </c>
      <c r="H19" s="102">
        <f t="shared" si="6"/>
        <v>8.9650512969179239</v>
      </c>
      <c r="I19" s="103">
        <f t="shared" si="8"/>
        <v>11.289118538677201</v>
      </c>
      <c r="J19" s="104">
        <f t="shared" si="9"/>
        <v>41.261943892168389</v>
      </c>
      <c r="K19" s="104">
        <f t="shared" si="10"/>
        <v>292.84507576744289</v>
      </c>
      <c r="L19" s="97">
        <f t="shared" si="7"/>
        <v>345.3961381982885</v>
      </c>
      <c r="M19" s="98"/>
      <c r="T19" s="251" t="s">
        <v>105</v>
      </c>
      <c r="U19" s="252">
        <v>10.293018</v>
      </c>
      <c r="V19" s="254">
        <v>41.261943892168389</v>
      </c>
      <c r="W19" s="254">
        <v>2.3240672417592774</v>
      </c>
      <c r="X19" s="252">
        <v>53.879029133927673</v>
      </c>
      <c r="Y19" s="252">
        <v>282.55205776744288</v>
      </c>
      <c r="Z19" s="252">
        <v>282.55205776744288</v>
      </c>
      <c r="AA19" s="252">
        <v>336.43108690137058</v>
      </c>
      <c r="AB19" s="252">
        <v>8.9650512969179239</v>
      </c>
      <c r="AC19" s="252">
        <v>8.9650512969179239</v>
      </c>
      <c r="AD19" s="252">
        <v>8.9650512969179239</v>
      </c>
      <c r="AE19" s="255">
        <v>345.3961381982885</v>
      </c>
    </row>
    <row r="20" spans="1:31" ht="18.75" customHeight="1" thickBot="1" x14ac:dyDescent="0.25">
      <c r="A20" s="54" t="s">
        <v>30</v>
      </c>
      <c r="B20" s="99">
        <f t="shared" si="3"/>
        <v>9.9884249999999994</v>
      </c>
      <c r="C20" s="100">
        <f t="shared" si="0"/>
        <v>43.970210892168389</v>
      </c>
      <c r="D20" s="100">
        <f t="shared" si="1"/>
        <v>2.2450162417592776</v>
      </c>
      <c r="E20" s="105">
        <f t="shared" si="4"/>
        <v>56.203652133927669</v>
      </c>
      <c r="F20" s="100">
        <f t="shared" si="5"/>
        <v>277.22619959829598</v>
      </c>
      <c r="G20" s="101">
        <f t="shared" si="2"/>
        <v>333.42985173222365</v>
      </c>
      <c r="H20" s="102">
        <f t="shared" si="6"/>
        <v>10.390181296917923</v>
      </c>
      <c r="I20" s="103">
        <f>+H20+D20</f>
        <v>12.6351975386772</v>
      </c>
      <c r="J20" s="104">
        <f>+C20</f>
        <v>43.970210892168389</v>
      </c>
      <c r="K20" s="104">
        <f>+F20+B20</f>
        <v>287.21462459829598</v>
      </c>
      <c r="L20" s="97">
        <f t="shared" si="7"/>
        <v>343.82003302914154</v>
      </c>
      <c r="M20" s="98"/>
      <c r="T20" s="251" t="s">
        <v>106</v>
      </c>
      <c r="U20" s="252">
        <v>9.9884249999999994</v>
      </c>
      <c r="V20" s="254">
        <v>43.970210892168389</v>
      </c>
      <c r="W20" s="254">
        <v>2.2450162417592776</v>
      </c>
      <c r="X20" s="252">
        <v>56.203652133927669</v>
      </c>
      <c r="Y20" s="252">
        <v>277.22619959829598</v>
      </c>
      <c r="Z20" s="252">
        <v>277.22619959829598</v>
      </c>
      <c r="AA20" s="252">
        <v>333.42985173222365</v>
      </c>
      <c r="AB20" s="252">
        <v>10.390181296917923</v>
      </c>
      <c r="AC20" s="252">
        <v>10.390181296917923</v>
      </c>
      <c r="AD20" s="252">
        <v>10.390181296917923</v>
      </c>
      <c r="AE20" s="255">
        <v>343.8200330291416</v>
      </c>
    </row>
    <row r="21" spans="1:31" ht="18.75" customHeight="1" thickTop="1" x14ac:dyDescent="0.2">
      <c r="A21" s="106" t="s">
        <v>11</v>
      </c>
      <c r="B21" s="107">
        <f>SUM(B9:B20)</f>
        <v>111.03208100000001</v>
      </c>
      <c r="C21" s="107">
        <f>SUM(C9:C20)</f>
        <v>481.91111670602061</v>
      </c>
      <c r="D21" s="108">
        <f>SUM(D9:D20)</f>
        <v>31.670635901111329</v>
      </c>
      <c r="E21" s="107">
        <f t="shared" ref="E21:L21" si="11">SUM(E9:E20)</f>
        <v>624.61383360713205</v>
      </c>
      <c r="F21" s="109">
        <f t="shared" si="11"/>
        <v>3219.8053166015184</v>
      </c>
      <c r="G21" s="110">
        <f t="shared" si="11"/>
        <v>3844.4191502086505</v>
      </c>
      <c r="H21" s="111">
        <f t="shared" si="11"/>
        <v>107.25113256301506</v>
      </c>
      <c r="I21" s="112">
        <f t="shared" si="11"/>
        <v>138.92176846412639</v>
      </c>
      <c r="J21" s="107">
        <f t="shared" si="11"/>
        <v>481.91111670602061</v>
      </c>
      <c r="K21" s="113">
        <f t="shared" si="11"/>
        <v>3330.8373976015178</v>
      </c>
      <c r="L21" s="114">
        <f t="shared" si="11"/>
        <v>3951.6702827716654</v>
      </c>
      <c r="M21" s="115"/>
      <c r="N21" s="44"/>
      <c r="O21" s="44">
        <f>+F21+G21</f>
        <v>7064.2244668101685</v>
      </c>
      <c r="T21" s="256" t="s">
        <v>84</v>
      </c>
      <c r="U21" s="257">
        <v>111.03208100000001</v>
      </c>
      <c r="V21" s="260">
        <v>481.91111670602066</v>
      </c>
      <c r="W21" s="260">
        <v>31.670635901111329</v>
      </c>
      <c r="X21" s="257">
        <v>624.61383360713205</v>
      </c>
      <c r="Y21" s="257">
        <v>3219.8053166015179</v>
      </c>
      <c r="Z21" s="257">
        <v>3219.8053166015179</v>
      </c>
      <c r="AA21" s="257">
        <v>3844.4191502086501</v>
      </c>
      <c r="AB21" s="257">
        <v>107.25113256301509</v>
      </c>
      <c r="AC21" s="257">
        <v>107.25113256301509</v>
      </c>
      <c r="AD21" s="257">
        <v>107.25113256301509</v>
      </c>
      <c r="AE21" s="268">
        <v>3951.6702827716654</v>
      </c>
    </row>
    <row r="22" spans="1:31" ht="18.75" customHeight="1" thickBot="1" x14ac:dyDescent="0.25">
      <c r="A22" s="116"/>
      <c r="B22" s="117">
        <f>+B21/E21</f>
        <v>0.17776116221888974</v>
      </c>
      <c r="C22" s="117">
        <f>+C21/F21</f>
        <v>0.14967088669034015</v>
      </c>
      <c r="D22" s="118">
        <f>+D21/F21</f>
        <v>9.8361959146460003E-3</v>
      </c>
      <c r="E22" s="119"/>
      <c r="F22" s="120">
        <f>+F21/G21</f>
        <v>0.83752712459222034</v>
      </c>
      <c r="G22" s="121">
        <f>+G21/L21</f>
        <v>0.97285929116338377</v>
      </c>
      <c r="H22" s="122">
        <f>+H21/L21</f>
        <v>2.7140708836616324E-2</v>
      </c>
      <c r="I22" s="123">
        <f>+I21/$L$21</f>
        <v>3.5155202363363156E-2</v>
      </c>
      <c r="J22" s="124">
        <f>+J21/$L$21</f>
        <v>0.12195124649114515</v>
      </c>
      <c r="K22" s="125">
        <f>+K21/$L$21</f>
        <v>0.84289355114549158</v>
      </c>
      <c r="L22" s="126"/>
      <c r="M22" s="127"/>
    </row>
    <row r="23" spans="1:31" x14ac:dyDescent="0.2">
      <c r="A23" s="77"/>
      <c r="B23" s="77"/>
      <c r="C23" s="77"/>
      <c r="D23" s="77"/>
      <c r="E23" s="77"/>
      <c r="F23" s="77"/>
      <c r="G23" s="77"/>
      <c r="H23" s="130"/>
      <c r="I23" s="131"/>
      <c r="J23" s="77"/>
      <c r="K23" s="77"/>
      <c r="L23" s="77"/>
      <c r="O23" s="45">
        <f>O26/R26</f>
        <v>8.2380808813192121E-3</v>
      </c>
      <c r="P23" s="45">
        <f>P26/R26</f>
        <v>0.12535342736492863</v>
      </c>
      <c r="Q23" s="45">
        <f>Q26/R26</f>
        <v>0.86640849175375212</v>
      </c>
    </row>
    <row r="24" spans="1:31" ht="18" customHeight="1" x14ac:dyDescent="0.2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O24" s="316" t="s">
        <v>38</v>
      </c>
      <c r="P24" s="316"/>
      <c r="Q24" s="31" t="s">
        <v>35</v>
      </c>
    </row>
    <row r="25" spans="1:31" ht="18" customHeight="1" x14ac:dyDescent="0.2">
      <c r="A25" s="77"/>
      <c r="B25" s="77">
        <v>1393.204851695308</v>
      </c>
      <c r="C25" s="77">
        <v>30.92118591590916</v>
      </c>
      <c r="D25" s="77"/>
      <c r="E25" s="77"/>
      <c r="F25" s="77"/>
      <c r="G25" s="77"/>
      <c r="H25" s="77"/>
      <c r="I25" s="77"/>
      <c r="J25" s="77"/>
      <c r="K25" s="77"/>
      <c r="L25" s="77"/>
      <c r="O25" s="36" t="s">
        <v>1</v>
      </c>
      <c r="P25" s="36" t="s">
        <v>5</v>
      </c>
      <c r="Q25" s="36" t="s">
        <v>6</v>
      </c>
    </row>
    <row r="26" spans="1:31" ht="18" customHeight="1" x14ac:dyDescent="0.2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N26" s="31" t="s">
        <v>4</v>
      </c>
      <c r="O26" s="33">
        <f>+D21</f>
        <v>31.670635901111329</v>
      </c>
      <c r="P26" s="33">
        <f>+C21</f>
        <v>481.91111670602061</v>
      </c>
      <c r="Q26" s="46">
        <f>+K21</f>
        <v>3330.8373976015178</v>
      </c>
      <c r="R26" s="33">
        <f>SUM(O26:Q26)</f>
        <v>3844.4191502086496</v>
      </c>
    </row>
    <row r="27" spans="1:31" ht="18" customHeight="1" x14ac:dyDescent="0.2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N27" s="31" t="s">
        <v>0</v>
      </c>
      <c r="O27" s="46">
        <f>+H21</f>
        <v>107.25113256301506</v>
      </c>
      <c r="R27" s="33">
        <f>SUM(O27:Q27)</f>
        <v>107.25113256301506</v>
      </c>
    </row>
    <row r="28" spans="1:31" ht="18" customHeight="1" x14ac:dyDescent="0.2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N28" s="31" t="s">
        <v>11</v>
      </c>
      <c r="O28" s="33">
        <f>SUM(O26:O27)</f>
        <v>138.92176846412639</v>
      </c>
      <c r="P28" s="33">
        <f>SUM(P26:P27)</f>
        <v>481.91111670602061</v>
      </c>
      <c r="Q28" s="33">
        <f>SUM(Q26:Q27)</f>
        <v>3330.8373976015178</v>
      </c>
      <c r="R28" s="33">
        <f>SUM(O28:Q28)</f>
        <v>3951.6702827716645</v>
      </c>
    </row>
    <row r="29" spans="1:31" ht="18" customHeight="1" x14ac:dyDescent="0.2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O29" s="34">
        <f>+O28/$R$28</f>
        <v>3.5155202363363162E-2</v>
      </c>
      <c r="P29" s="34">
        <f>+P28/$R$28</f>
        <v>0.12195124649114518</v>
      </c>
      <c r="Q29" s="34">
        <f>+Q28/$R$28</f>
        <v>0.84289355114549169</v>
      </c>
    </row>
    <row r="30" spans="1:31" ht="18" customHeight="1" x14ac:dyDescent="0.2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</row>
    <row r="31" spans="1:31" ht="18" customHeight="1" x14ac:dyDescent="0.2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O31" s="47">
        <f>+O26/$R$28</f>
        <v>8.0144935267468329E-3</v>
      </c>
      <c r="P31" s="47">
        <f>+P26/$R$28</f>
        <v>0.12195124649114518</v>
      </c>
      <c r="Q31" s="47">
        <f>+Q26/$R$28</f>
        <v>0.84289355114549169</v>
      </c>
    </row>
    <row r="32" spans="1:31" ht="18" customHeight="1" x14ac:dyDescent="0.2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O32" s="47">
        <f>+O27/R28</f>
        <v>2.7140708836616328E-2</v>
      </c>
      <c r="P32" s="48"/>
      <c r="Q32" s="48"/>
    </row>
    <row r="33" spans="1:17" ht="18" customHeight="1" x14ac:dyDescent="0.2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O33" s="47">
        <f>+O28/$R$28</f>
        <v>3.5155202363363162E-2</v>
      </c>
      <c r="P33" s="47">
        <f>+P28/$R$28</f>
        <v>0.12195124649114518</v>
      </c>
      <c r="Q33" s="47">
        <f>+Q28/$R$28</f>
        <v>0.84289355114549169</v>
      </c>
    </row>
    <row r="34" spans="1:17" ht="18" customHeight="1" x14ac:dyDescent="0.2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1:17" ht="18" customHeight="1" x14ac:dyDescent="0.2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</row>
    <row r="36" spans="1:17" ht="18" customHeight="1" x14ac:dyDescent="0.2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</row>
    <row r="37" spans="1:17" ht="18" customHeight="1" x14ac:dyDescent="0.2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</row>
    <row r="38" spans="1:17" ht="18" customHeight="1" x14ac:dyDescent="0.2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</row>
    <row r="39" spans="1:17" ht="18" customHeight="1" x14ac:dyDescent="0.2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</row>
    <row r="40" spans="1:17" ht="18" customHeight="1" x14ac:dyDescent="0.2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</row>
    <row r="41" spans="1:17" ht="18" customHeight="1" x14ac:dyDescent="0.2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</row>
    <row r="42" spans="1:17" ht="18" customHeight="1" x14ac:dyDescent="0.2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</row>
    <row r="43" spans="1:17" ht="18" customHeight="1" x14ac:dyDescent="0.2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</row>
    <row r="44" spans="1:17" ht="18" customHeight="1" x14ac:dyDescent="0.2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</row>
    <row r="45" spans="1:17" ht="18" customHeight="1" x14ac:dyDescent="0.2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</row>
    <row r="46" spans="1:17" ht="18" customHeight="1" x14ac:dyDescent="0.2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spans="1:17" x14ac:dyDescent="0.2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8" spans="1:17" x14ac:dyDescent="0.2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</row>
    <row r="49" spans="1:24" x14ac:dyDescent="0.2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</row>
    <row r="50" spans="1:24" ht="15.75" x14ac:dyDescent="0.25">
      <c r="A50" s="86" t="s">
        <v>77</v>
      </c>
      <c r="B50" s="86"/>
      <c r="C50" s="77"/>
      <c r="D50" s="77"/>
      <c r="E50" s="77"/>
      <c r="F50" s="77"/>
      <c r="G50" s="77"/>
      <c r="H50" s="77"/>
      <c r="I50" s="77"/>
      <c r="J50" s="77"/>
      <c r="K50" s="77"/>
      <c r="L50" s="77"/>
      <c r="U50" s="262" t="s">
        <v>85</v>
      </c>
      <c r="V50" s="237" t="s">
        <v>88</v>
      </c>
    </row>
    <row r="51" spans="1:24" x14ac:dyDescent="0.2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U51" s="262" t="s">
        <v>90</v>
      </c>
      <c r="V51" s="237" t="s">
        <v>91</v>
      </c>
    </row>
    <row r="52" spans="1:24" ht="13.5" thickBot="1" x14ac:dyDescent="0.2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</row>
    <row r="53" spans="1:24" x14ac:dyDescent="0.2">
      <c r="A53" s="304" t="s">
        <v>13</v>
      </c>
      <c r="B53" s="333" t="s">
        <v>4</v>
      </c>
      <c r="C53" s="334"/>
      <c r="D53" s="413"/>
      <c r="E53" s="77"/>
      <c r="F53" s="77"/>
      <c r="G53" s="77"/>
      <c r="H53" s="77"/>
      <c r="I53" s="77"/>
      <c r="J53" s="77"/>
      <c r="K53" s="77"/>
      <c r="L53" s="77"/>
      <c r="U53" s="239"/>
      <c r="V53" s="263" t="s">
        <v>59</v>
      </c>
      <c r="W53" s="264" t="s">
        <v>82</v>
      </c>
      <c r="X53" s="241"/>
    </row>
    <row r="54" spans="1:24" ht="51" x14ac:dyDescent="0.2">
      <c r="A54" s="305"/>
      <c r="B54" s="414" t="s">
        <v>15</v>
      </c>
      <c r="C54" s="415" t="s">
        <v>16</v>
      </c>
      <c r="D54" s="416" t="s">
        <v>36</v>
      </c>
      <c r="E54" s="77"/>
      <c r="F54" s="77"/>
      <c r="G54" s="77"/>
      <c r="H54" s="77"/>
      <c r="I54" s="77"/>
      <c r="J54" s="77"/>
      <c r="K54" s="77"/>
      <c r="L54" s="77"/>
      <c r="U54" s="242"/>
      <c r="V54" s="239" t="s">
        <v>109</v>
      </c>
      <c r="W54" s="239" t="s">
        <v>110</v>
      </c>
      <c r="X54" s="243" t="s">
        <v>86</v>
      </c>
    </row>
    <row r="55" spans="1:24" ht="18.75" customHeight="1" x14ac:dyDescent="0.2">
      <c r="A55" s="405"/>
      <c r="B55" s="417" t="s">
        <v>1</v>
      </c>
      <c r="C55" s="360" t="s">
        <v>7</v>
      </c>
      <c r="D55" s="418"/>
      <c r="E55" s="77"/>
      <c r="F55" s="77"/>
      <c r="G55" s="77"/>
      <c r="H55" s="77"/>
      <c r="I55" s="77"/>
      <c r="J55" s="77"/>
      <c r="K55" s="77"/>
      <c r="L55" s="77"/>
      <c r="P55" s="31" t="s">
        <v>8</v>
      </c>
      <c r="Q55" s="31" t="s">
        <v>9</v>
      </c>
      <c r="U55" s="263" t="s">
        <v>94</v>
      </c>
      <c r="V55" s="239" t="s">
        <v>80</v>
      </c>
      <c r="W55" s="239" t="s">
        <v>89</v>
      </c>
      <c r="X55" s="245"/>
    </row>
    <row r="56" spans="1:24" ht="18.75" customHeight="1" x14ac:dyDescent="0.2">
      <c r="A56" s="87" t="s">
        <v>19</v>
      </c>
      <c r="B56" s="92">
        <f>+V56</f>
        <v>55.568117618667323</v>
      </c>
      <c r="C56" s="132">
        <f t="shared" ref="C56:C67" si="12">+W56</f>
        <v>180.56263897316808</v>
      </c>
      <c r="D56" s="133">
        <f>SUM(B56:C56)</f>
        <v>236.13075659183539</v>
      </c>
      <c r="E56" s="77"/>
      <c r="F56" s="77"/>
      <c r="G56" s="77"/>
      <c r="H56" s="77"/>
      <c r="I56" s="77"/>
      <c r="J56" s="77"/>
      <c r="K56" s="77"/>
      <c r="L56" s="77"/>
      <c r="P56" s="36" t="s">
        <v>1</v>
      </c>
      <c r="Q56" s="36" t="s">
        <v>7</v>
      </c>
      <c r="U56" s="239" t="s">
        <v>95</v>
      </c>
      <c r="V56" s="246">
        <v>55.568117618667323</v>
      </c>
      <c r="W56" s="246">
        <v>180.56263897316808</v>
      </c>
      <c r="X56" s="250">
        <v>236.13075659183539</v>
      </c>
    </row>
    <row r="57" spans="1:24" ht="18.75" customHeight="1" x14ac:dyDescent="0.2">
      <c r="A57" s="54" t="s">
        <v>20</v>
      </c>
      <c r="B57" s="100">
        <f t="shared" ref="B57:B67" si="13">+V57</f>
        <v>50.118616618667318</v>
      </c>
      <c r="C57" s="134">
        <f t="shared" si="12"/>
        <v>97.753028973168085</v>
      </c>
      <c r="D57" s="135">
        <f t="shared" ref="D57:D67" si="14">SUM(B57:C57)</f>
        <v>147.8716455918354</v>
      </c>
      <c r="E57" s="77"/>
      <c r="F57" s="77"/>
      <c r="G57" s="77"/>
      <c r="H57" s="77"/>
      <c r="I57" s="77"/>
      <c r="J57" s="77"/>
      <c r="K57" s="77"/>
      <c r="L57" s="77"/>
      <c r="P57" s="33">
        <f>+B68</f>
        <v>636.78527942400785</v>
      </c>
      <c r="Q57" s="33">
        <f>+C68</f>
        <v>1771.9471086780168</v>
      </c>
      <c r="R57" s="33">
        <f>SUM(P57:Q57)</f>
        <v>2408.7323881020247</v>
      </c>
      <c r="U57" s="251" t="s">
        <v>96</v>
      </c>
      <c r="V57" s="252">
        <v>50.118616618667318</v>
      </c>
      <c r="W57" s="252">
        <v>97.753028973168085</v>
      </c>
      <c r="X57" s="255">
        <v>147.8716455918354</v>
      </c>
    </row>
    <row r="58" spans="1:24" ht="18.75" customHeight="1" x14ac:dyDescent="0.2">
      <c r="A58" s="54" t="s">
        <v>21</v>
      </c>
      <c r="B58" s="100">
        <f t="shared" si="13"/>
        <v>60.589709618667321</v>
      </c>
      <c r="C58" s="134">
        <f t="shared" si="12"/>
        <v>189.89918497316808</v>
      </c>
      <c r="D58" s="135">
        <f t="shared" si="14"/>
        <v>250.48889459183539</v>
      </c>
      <c r="E58" s="77"/>
      <c r="F58" s="77"/>
      <c r="G58" s="77"/>
      <c r="H58" s="77"/>
      <c r="I58" s="77"/>
      <c r="J58" s="77"/>
      <c r="K58" s="77"/>
      <c r="L58" s="77"/>
      <c r="P58" s="34">
        <f>+P57/R57</f>
        <v>0.26436530789780538</v>
      </c>
      <c r="Q58" s="34">
        <f>+Q57/R57</f>
        <v>0.73563469210219457</v>
      </c>
      <c r="U58" s="251" t="s">
        <v>97</v>
      </c>
      <c r="V58" s="252">
        <v>60.589709618667321</v>
      </c>
      <c r="W58" s="252">
        <v>189.89918497316808</v>
      </c>
      <c r="X58" s="255">
        <v>250.48889459183539</v>
      </c>
    </row>
    <row r="59" spans="1:24" ht="18.75" customHeight="1" x14ac:dyDescent="0.2">
      <c r="A59" s="54" t="s">
        <v>22</v>
      </c>
      <c r="B59" s="100">
        <f t="shared" si="13"/>
        <v>52.555266618667318</v>
      </c>
      <c r="C59" s="134">
        <f t="shared" si="12"/>
        <v>123.20763597316807</v>
      </c>
      <c r="D59" s="135">
        <f t="shared" si="14"/>
        <v>175.76290259183537</v>
      </c>
      <c r="E59" s="77"/>
      <c r="F59" s="77"/>
      <c r="G59" s="77"/>
      <c r="H59" s="77"/>
      <c r="I59" s="77"/>
      <c r="J59" s="77"/>
      <c r="K59" s="77"/>
      <c r="L59" s="77"/>
      <c r="U59" s="251" t="s">
        <v>98</v>
      </c>
      <c r="V59" s="252">
        <v>52.555266618667318</v>
      </c>
      <c r="W59" s="252">
        <v>123.20763597316807</v>
      </c>
      <c r="X59" s="255">
        <v>175.76290259183537</v>
      </c>
    </row>
    <row r="60" spans="1:24" ht="18.75" customHeight="1" x14ac:dyDescent="0.2">
      <c r="A60" s="54" t="s">
        <v>23</v>
      </c>
      <c r="B60" s="100">
        <f t="shared" si="13"/>
        <v>56.029305618667308</v>
      </c>
      <c r="C60" s="134">
        <f t="shared" si="12"/>
        <v>161.00961497316806</v>
      </c>
      <c r="D60" s="135">
        <f t="shared" si="14"/>
        <v>217.03892059183536</v>
      </c>
      <c r="E60" s="77"/>
      <c r="F60" s="77"/>
      <c r="G60" s="77"/>
      <c r="H60" s="77"/>
      <c r="I60" s="77"/>
      <c r="J60" s="77"/>
      <c r="K60" s="77"/>
      <c r="L60" s="77"/>
      <c r="U60" s="251" t="s">
        <v>99</v>
      </c>
      <c r="V60" s="252">
        <v>56.029305618667308</v>
      </c>
      <c r="W60" s="252">
        <v>161.00961497316806</v>
      </c>
      <c r="X60" s="255">
        <v>217.03892059183536</v>
      </c>
    </row>
    <row r="61" spans="1:24" ht="18.75" customHeight="1" x14ac:dyDescent="0.2">
      <c r="A61" s="54" t="s">
        <v>24</v>
      </c>
      <c r="B61" s="100">
        <f t="shared" si="13"/>
        <v>50.028013618667309</v>
      </c>
      <c r="C61" s="134">
        <f t="shared" si="12"/>
        <v>127.59936897316808</v>
      </c>
      <c r="D61" s="135">
        <f t="shared" si="14"/>
        <v>177.62738259183539</v>
      </c>
      <c r="E61" s="77"/>
      <c r="F61" s="77"/>
      <c r="G61" s="77"/>
      <c r="H61" s="77"/>
      <c r="I61" s="77"/>
      <c r="J61" s="77"/>
      <c r="K61" s="77"/>
      <c r="L61" s="77"/>
      <c r="U61" s="251" t="s">
        <v>100</v>
      </c>
      <c r="V61" s="252">
        <v>50.028013618667309</v>
      </c>
      <c r="W61" s="252">
        <v>127.59936897316808</v>
      </c>
      <c r="X61" s="255">
        <v>177.62738259183539</v>
      </c>
    </row>
    <row r="62" spans="1:24" ht="18.75" customHeight="1" x14ac:dyDescent="0.2">
      <c r="A62" s="54" t="s">
        <v>25</v>
      </c>
      <c r="B62" s="100">
        <f t="shared" si="13"/>
        <v>53.525875618667321</v>
      </c>
      <c r="C62" s="134">
        <f t="shared" si="12"/>
        <v>164.48772097316808</v>
      </c>
      <c r="D62" s="135">
        <f t="shared" si="14"/>
        <v>218.01359659183541</v>
      </c>
      <c r="E62" s="77"/>
      <c r="F62" s="77"/>
      <c r="G62" s="77"/>
      <c r="H62" s="77"/>
      <c r="I62" s="77"/>
      <c r="J62" s="77"/>
      <c r="K62" s="77"/>
      <c r="L62" s="77"/>
      <c r="U62" s="251" t="s">
        <v>101</v>
      </c>
      <c r="V62" s="252">
        <v>53.525875618667321</v>
      </c>
      <c r="W62" s="252">
        <v>164.48772097316808</v>
      </c>
      <c r="X62" s="255">
        <v>218.01359659183541</v>
      </c>
    </row>
    <row r="63" spans="1:24" ht="18.75" customHeight="1" x14ac:dyDescent="0.2">
      <c r="A63" s="54" t="s">
        <v>26</v>
      </c>
      <c r="B63" s="100">
        <f t="shared" si="13"/>
        <v>52.98896661866732</v>
      </c>
      <c r="C63" s="134">
        <f t="shared" si="12"/>
        <v>154.77890097316808</v>
      </c>
      <c r="D63" s="135">
        <f t="shared" si="14"/>
        <v>207.7678675918354</v>
      </c>
      <c r="E63" s="77"/>
      <c r="F63" s="77"/>
      <c r="G63" s="77"/>
      <c r="H63" s="77"/>
      <c r="I63" s="77"/>
      <c r="J63" s="77"/>
      <c r="K63" s="77"/>
      <c r="L63" s="77"/>
      <c r="U63" s="251" t="s">
        <v>102</v>
      </c>
      <c r="V63" s="252">
        <v>52.98896661866732</v>
      </c>
      <c r="W63" s="252">
        <v>154.77890097316808</v>
      </c>
      <c r="X63" s="255">
        <v>207.7678675918354</v>
      </c>
    </row>
    <row r="64" spans="1:24" ht="18.75" customHeight="1" x14ac:dyDescent="0.2">
      <c r="A64" s="54" t="s">
        <v>27</v>
      </c>
      <c r="B64" s="100">
        <f t="shared" si="13"/>
        <v>50.500769618667327</v>
      </c>
      <c r="C64" s="134">
        <f t="shared" si="12"/>
        <v>117.45223297316807</v>
      </c>
      <c r="D64" s="135">
        <f t="shared" si="14"/>
        <v>167.9530025918354</v>
      </c>
      <c r="E64" s="77"/>
      <c r="F64" s="77"/>
      <c r="G64" s="77"/>
      <c r="H64" s="77"/>
      <c r="I64" s="77"/>
      <c r="J64" s="77"/>
      <c r="K64" s="77"/>
      <c r="L64" s="77"/>
      <c r="U64" s="251" t="s">
        <v>103</v>
      </c>
      <c r="V64" s="252">
        <v>50.500769618667327</v>
      </c>
      <c r="W64" s="252">
        <v>117.45223297316807</v>
      </c>
      <c r="X64" s="255">
        <v>167.9530025918354</v>
      </c>
    </row>
    <row r="65" spans="1:24" ht="18.75" customHeight="1" x14ac:dyDescent="0.2">
      <c r="A65" s="54" t="s">
        <v>28</v>
      </c>
      <c r="B65" s="100">
        <f t="shared" si="13"/>
        <v>52.981322618667321</v>
      </c>
      <c r="C65" s="134">
        <f t="shared" si="12"/>
        <v>160.29672597316807</v>
      </c>
      <c r="D65" s="135">
        <f t="shared" si="14"/>
        <v>213.27804859183539</v>
      </c>
      <c r="E65" s="77"/>
      <c r="F65" s="77"/>
      <c r="G65" s="77"/>
      <c r="H65" s="77"/>
      <c r="I65" s="77"/>
      <c r="J65" s="77"/>
      <c r="K65" s="77"/>
      <c r="L65" s="77"/>
      <c r="U65" s="251" t="s">
        <v>104</v>
      </c>
      <c r="V65" s="252">
        <v>52.981322618667321</v>
      </c>
      <c r="W65" s="252">
        <v>160.29672597316807</v>
      </c>
      <c r="X65" s="255">
        <v>213.27804859183539</v>
      </c>
    </row>
    <row r="66" spans="1:24" ht="18.75" customHeight="1" x14ac:dyDescent="0.2">
      <c r="A66" s="54" t="s">
        <v>29</v>
      </c>
      <c r="B66" s="100">
        <f t="shared" si="13"/>
        <v>52.07811661866733</v>
      </c>
      <c r="C66" s="134">
        <f t="shared" si="12"/>
        <v>132.14990197316808</v>
      </c>
      <c r="D66" s="135">
        <f t="shared" si="14"/>
        <v>184.22801859183542</v>
      </c>
      <c r="E66" s="77"/>
      <c r="F66" s="77"/>
      <c r="G66" s="77"/>
      <c r="H66" s="77"/>
      <c r="I66" s="77"/>
      <c r="J66" s="77"/>
      <c r="K66" s="77"/>
      <c r="L66" s="77"/>
      <c r="U66" s="251" t="s">
        <v>105</v>
      </c>
      <c r="V66" s="252">
        <v>52.07811661866733</v>
      </c>
      <c r="W66" s="252">
        <v>132.14990197316808</v>
      </c>
      <c r="X66" s="255">
        <v>184.22801859183542</v>
      </c>
    </row>
    <row r="67" spans="1:24" ht="18.75" customHeight="1" x14ac:dyDescent="0.2">
      <c r="A67" s="61" t="s">
        <v>30</v>
      </c>
      <c r="B67" s="100">
        <f t="shared" si="13"/>
        <v>49.821198618667331</v>
      </c>
      <c r="C67" s="134">
        <f t="shared" si="12"/>
        <v>162.7501529731681</v>
      </c>
      <c r="D67" s="135">
        <f t="shared" si="14"/>
        <v>212.57135159183542</v>
      </c>
      <c r="E67" s="77"/>
      <c r="F67" s="77"/>
      <c r="G67" s="77"/>
      <c r="H67" s="77"/>
      <c r="I67" s="77"/>
      <c r="J67" s="77"/>
      <c r="K67" s="77"/>
      <c r="L67" s="77"/>
      <c r="U67" s="251" t="s">
        <v>106</v>
      </c>
      <c r="V67" s="252">
        <v>49.821198618667331</v>
      </c>
      <c r="W67" s="252">
        <v>162.7501529731681</v>
      </c>
      <c r="X67" s="255">
        <v>212.57135159183542</v>
      </c>
    </row>
    <row r="68" spans="1:24" ht="18.75" customHeight="1" x14ac:dyDescent="0.2">
      <c r="A68" s="136" t="s">
        <v>11</v>
      </c>
      <c r="B68" s="137">
        <f>SUM(B56:B67)</f>
        <v>636.78527942400785</v>
      </c>
      <c r="C68" s="138">
        <f>SUM(C56:C67)</f>
        <v>1771.9471086780168</v>
      </c>
      <c r="D68" s="139">
        <f>SUM(D56:D67)</f>
        <v>2408.7323881020252</v>
      </c>
      <c r="E68" s="77"/>
      <c r="F68" s="77"/>
      <c r="G68" s="77"/>
      <c r="H68" s="77"/>
      <c r="I68" s="77"/>
      <c r="J68" s="77"/>
      <c r="K68" s="77"/>
      <c r="L68" s="77"/>
      <c r="U68" s="256" t="s">
        <v>84</v>
      </c>
      <c r="V68" s="257">
        <v>636.78527942400774</v>
      </c>
      <c r="W68" s="257">
        <v>1771.9471086780168</v>
      </c>
      <c r="X68" s="268">
        <v>2408.7323881020247</v>
      </c>
    </row>
    <row r="69" spans="1:24" ht="18.75" customHeight="1" thickBot="1" x14ac:dyDescent="0.25">
      <c r="A69" s="140"/>
      <c r="B69" s="141">
        <f>+B68/D68</f>
        <v>0.26436530789780532</v>
      </c>
      <c r="C69" s="142">
        <f>+C68/D68</f>
        <v>0.73563469210219445</v>
      </c>
      <c r="D69" s="143"/>
      <c r="E69" s="77"/>
      <c r="F69" s="77"/>
      <c r="G69" s="77"/>
      <c r="H69" s="77"/>
      <c r="I69" s="77"/>
      <c r="J69" s="77"/>
      <c r="K69" s="77"/>
      <c r="L69" s="77"/>
    </row>
  </sheetData>
  <mergeCells count="7">
    <mergeCell ref="A53:A55"/>
    <mergeCell ref="O24:P24"/>
    <mergeCell ref="I6:L7"/>
    <mergeCell ref="B53:C53"/>
    <mergeCell ref="A6:A8"/>
    <mergeCell ref="G7:G8"/>
    <mergeCell ref="B7:D7"/>
  </mergeCells>
  <phoneticPr fontId="0" type="noConversion"/>
  <pageMargins left="0.78632812500000004" right="0.78632812500000004" top="0.78632812500000004" bottom="1" header="0" footer="0"/>
  <pageSetup paperSize="9" scale="53" orientation="portrait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0"/>
  <sheetViews>
    <sheetView view="pageBreakPreview" zoomScaleNormal="80" zoomScaleSheetLayoutView="100" zoomScalePageLayoutView="70" workbookViewId="0">
      <selection activeCell="A2" sqref="A2"/>
    </sheetView>
  </sheetViews>
  <sheetFormatPr baseColWidth="10" defaultColWidth="14.42578125" defaultRowHeight="12.75" x14ac:dyDescent="0.2"/>
  <cols>
    <col min="1" max="1" width="22.5703125" customWidth="1"/>
    <col min="2" max="3" width="8.7109375" customWidth="1"/>
    <col min="4" max="4" width="9.85546875" bestFit="1" customWidth="1"/>
    <col min="5" max="5" width="18.140625" customWidth="1"/>
    <col min="6" max="6" width="12.42578125" bestFit="1" customWidth="1"/>
    <col min="7" max="7" width="9.85546875" bestFit="1" customWidth="1"/>
    <col min="8" max="8" width="8.7109375" customWidth="1"/>
    <col min="9" max="9" width="9.7109375" bestFit="1" customWidth="1"/>
    <col min="10" max="10" width="7.140625" bestFit="1" customWidth="1"/>
    <col min="11" max="11" width="6.28515625" customWidth="1"/>
    <col min="12" max="12" width="9.85546875" bestFit="1" customWidth="1"/>
    <col min="13" max="13" width="8.7109375" customWidth="1"/>
    <col min="14" max="14" width="9.7109375" bestFit="1" customWidth="1"/>
    <col min="15" max="15" width="8.7109375" customWidth="1"/>
    <col min="16" max="16" width="7.140625" bestFit="1" customWidth="1"/>
    <col min="17" max="18" width="12.28515625" customWidth="1"/>
    <col min="19" max="19" width="22.5703125" style="31" customWidth="1"/>
    <col min="20" max="20" width="13.5703125" style="31" customWidth="1"/>
    <col min="21" max="22" width="14.42578125" style="31"/>
    <col min="23" max="30" width="27.28515625" style="31" bestFit="1" customWidth="1"/>
    <col min="31" max="39" width="27.28515625" bestFit="1" customWidth="1"/>
    <col min="40" max="40" width="13.5703125" customWidth="1"/>
  </cols>
  <sheetData>
    <row r="1" spans="1:40" ht="18" x14ac:dyDescent="0.25">
      <c r="A1" s="84" t="s">
        <v>78</v>
      </c>
      <c r="B1" s="77"/>
      <c r="C1" s="84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40" ht="18" x14ac:dyDescent="0.25">
      <c r="A2" s="84"/>
      <c r="B2" s="77"/>
      <c r="C2" s="84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V2" s="239"/>
      <c r="W2" s="263" t="s">
        <v>90</v>
      </c>
      <c r="X2" s="264" t="s">
        <v>34</v>
      </c>
      <c r="Y2" s="264" t="s">
        <v>115</v>
      </c>
      <c r="Z2" s="264" t="s">
        <v>85</v>
      </c>
      <c r="AA2" s="264" t="s">
        <v>59</v>
      </c>
      <c r="AB2" s="264" t="s">
        <v>82</v>
      </c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1"/>
    </row>
    <row r="3" spans="1:40" ht="13.5" thickBot="1" x14ac:dyDescent="0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V3" s="242"/>
      <c r="W3" s="239" t="s">
        <v>91</v>
      </c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39" t="s">
        <v>107</v>
      </c>
      <c r="AM3" s="240"/>
      <c r="AN3" s="243" t="s">
        <v>86</v>
      </c>
    </row>
    <row r="4" spans="1:40" ht="18.75" customHeight="1" x14ac:dyDescent="0.2">
      <c r="A4" s="332" t="s">
        <v>61</v>
      </c>
      <c r="B4" s="333" t="s">
        <v>4</v>
      </c>
      <c r="C4" s="334"/>
      <c r="D4" s="334"/>
      <c r="E4" s="334"/>
      <c r="F4" s="334"/>
      <c r="G4" s="334"/>
      <c r="H4" s="334"/>
      <c r="I4" s="334"/>
      <c r="J4" s="335"/>
      <c r="K4" s="335"/>
      <c r="L4" s="335"/>
      <c r="M4" s="335"/>
      <c r="N4" s="336"/>
      <c r="O4" s="337" t="s">
        <v>0</v>
      </c>
      <c r="P4" s="335"/>
      <c r="Q4" s="338" t="s">
        <v>11</v>
      </c>
      <c r="R4" s="388"/>
      <c r="V4" s="242"/>
      <c r="W4" s="239" t="s">
        <v>2</v>
      </c>
      <c r="X4" s="240"/>
      <c r="Y4" s="240"/>
      <c r="Z4" s="240"/>
      <c r="AA4" s="240"/>
      <c r="AB4" s="240"/>
      <c r="AC4" s="240"/>
      <c r="AD4" s="240"/>
      <c r="AE4" s="239" t="s">
        <v>3</v>
      </c>
      <c r="AF4" s="240"/>
      <c r="AG4" s="240"/>
      <c r="AH4" s="240"/>
      <c r="AI4" s="240"/>
      <c r="AJ4" s="240"/>
      <c r="AK4" s="240"/>
      <c r="AL4" s="239" t="s">
        <v>2</v>
      </c>
      <c r="AM4" s="239" t="s">
        <v>3</v>
      </c>
      <c r="AN4" s="245"/>
    </row>
    <row r="5" spans="1:40" ht="18.75" customHeight="1" x14ac:dyDescent="0.2">
      <c r="A5" s="339" t="s">
        <v>34</v>
      </c>
      <c r="B5" s="340" t="s">
        <v>2</v>
      </c>
      <c r="C5" s="341"/>
      <c r="D5" s="341"/>
      <c r="E5" s="341"/>
      <c r="F5" s="341"/>
      <c r="G5" s="341"/>
      <c r="H5" s="341"/>
      <c r="I5" s="341"/>
      <c r="J5" s="342" t="s">
        <v>12</v>
      </c>
      <c r="K5" s="343"/>
      <c r="L5" s="343"/>
      <c r="M5" s="343"/>
      <c r="N5" s="344"/>
      <c r="O5" s="345" t="s">
        <v>43</v>
      </c>
      <c r="P5" s="345"/>
      <c r="Q5" s="346"/>
      <c r="R5" s="388"/>
      <c r="V5" s="242"/>
      <c r="W5" s="239" t="s">
        <v>116</v>
      </c>
      <c r="X5" s="240"/>
      <c r="Y5" s="240"/>
      <c r="Z5" s="239" t="s">
        <v>117</v>
      </c>
      <c r="AA5" s="239" t="s">
        <v>118</v>
      </c>
      <c r="AB5" s="240"/>
      <c r="AC5" s="240"/>
      <c r="AD5" s="240"/>
      <c r="AE5" s="239" t="s">
        <v>116</v>
      </c>
      <c r="AF5" s="240"/>
      <c r="AG5" s="240"/>
      <c r="AH5" s="239" t="s">
        <v>118</v>
      </c>
      <c r="AI5" s="240"/>
      <c r="AJ5" s="240"/>
      <c r="AK5" s="240"/>
      <c r="AL5" s="239" t="s">
        <v>119</v>
      </c>
      <c r="AM5" s="239" t="s">
        <v>119</v>
      </c>
      <c r="AN5" s="245"/>
    </row>
    <row r="6" spans="1:40" ht="27.75" customHeight="1" x14ac:dyDescent="0.2">
      <c r="A6" s="339" t="s">
        <v>60</v>
      </c>
      <c r="B6" s="347" t="s">
        <v>62</v>
      </c>
      <c r="C6" s="348"/>
      <c r="D6" s="349"/>
      <c r="E6" s="350" t="s">
        <v>44</v>
      </c>
      <c r="F6" s="351" t="s">
        <v>45</v>
      </c>
      <c r="G6" s="348"/>
      <c r="H6" s="348"/>
      <c r="I6" s="348"/>
      <c r="J6" s="352" t="s">
        <v>43</v>
      </c>
      <c r="K6" s="345"/>
      <c r="L6" s="353"/>
      <c r="M6" s="351" t="s">
        <v>45</v>
      </c>
      <c r="N6" s="354"/>
      <c r="O6" s="355"/>
      <c r="P6" s="355"/>
      <c r="Q6" s="346"/>
      <c r="R6" s="388"/>
      <c r="V6" s="242"/>
      <c r="W6" s="239" t="s">
        <v>87</v>
      </c>
      <c r="X6" s="240"/>
      <c r="Y6" s="240"/>
      <c r="Z6" s="239" t="s">
        <v>87</v>
      </c>
      <c r="AA6" s="239" t="s">
        <v>87</v>
      </c>
      <c r="AB6" s="240"/>
      <c r="AC6" s="239" t="s">
        <v>88</v>
      </c>
      <c r="AD6" s="240"/>
      <c r="AE6" s="239" t="s">
        <v>87</v>
      </c>
      <c r="AF6" s="240"/>
      <c r="AG6" s="240"/>
      <c r="AH6" s="239" t="s">
        <v>87</v>
      </c>
      <c r="AI6" s="240"/>
      <c r="AJ6" s="239" t="s">
        <v>88</v>
      </c>
      <c r="AK6" s="240"/>
      <c r="AL6" s="239" t="s">
        <v>87</v>
      </c>
      <c r="AM6" s="239" t="s">
        <v>87</v>
      </c>
      <c r="AN6" s="245"/>
    </row>
    <row r="7" spans="1:40" x14ac:dyDescent="0.2">
      <c r="A7" s="356" t="s">
        <v>18</v>
      </c>
      <c r="B7" s="357" t="s">
        <v>57</v>
      </c>
      <c r="C7" s="358"/>
      <c r="D7" s="359"/>
      <c r="E7" s="360" t="s">
        <v>58</v>
      </c>
      <c r="F7" s="361" t="s">
        <v>57</v>
      </c>
      <c r="G7" s="359"/>
      <c r="H7" s="361" t="s">
        <v>31</v>
      </c>
      <c r="I7" s="362"/>
      <c r="J7" s="363" t="s">
        <v>35</v>
      </c>
      <c r="K7" s="364"/>
      <c r="L7" s="365"/>
      <c r="M7" s="361" t="s">
        <v>31</v>
      </c>
      <c r="N7" s="366"/>
      <c r="O7" s="367" t="s">
        <v>35</v>
      </c>
      <c r="P7" s="367"/>
      <c r="Q7" s="346"/>
      <c r="R7" s="388"/>
      <c r="V7" s="242"/>
      <c r="W7" s="239" t="s">
        <v>38</v>
      </c>
      <c r="X7" s="240"/>
      <c r="Y7" s="239" t="s">
        <v>35</v>
      </c>
      <c r="Z7" s="239" t="s">
        <v>35</v>
      </c>
      <c r="AA7" s="239" t="s">
        <v>38</v>
      </c>
      <c r="AB7" s="240"/>
      <c r="AC7" s="239" t="s">
        <v>109</v>
      </c>
      <c r="AD7" s="239" t="s">
        <v>110</v>
      </c>
      <c r="AE7" s="239" t="s">
        <v>38</v>
      </c>
      <c r="AF7" s="240"/>
      <c r="AG7" s="239" t="s">
        <v>35</v>
      </c>
      <c r="AH7" s="239" t="s">
        <v>38</v>
      </c>
      <c r="AI7" s="240"/>
      <c r="AJ7" s="239" t="s">
        <v>109</v>
      </c>
      <c r="AK7" s="239" t="s">
        <v>110</v>
      </c>
      <c r="AL7" s="239" t="s">
        <v>108</v>
      </c>
      <c r="AM7" s="239" t="s">
        <v>108</v>
      </c>
      <c r="AN7" s="245"/>
    </row>
    <row r="8" spans="1:40" s="26" customFormat="1" ht="30.75" customHeight="1" x14ac:dyDescent="0.2">
      <c r="A8" s="368" t="s">
        <v>59</v>
      </c>
      <c r="B8" s="369" t="s">
        <v>38</v>
      </c>
      <c r="C8" s="370"/>
      <c r="D8" s="371" t="s">
        <v>35</v>
      </c>
      <c r="E8" s="371" t="s">
        <v>35</v>
      </c>
      <c r="F8" s="371" t="s">
        <v>38</v>
      </c>
      <c r="G8" s="371" t="s">
        <v>35</v>
      </c>
      <c r="H8" s="371" t="s">
        <v>8</v>
      </c>
      <c r="I8" s="371" t="s">
        <v>9</v>
      </c>
      <c r="J8" s="372" t="s">
        <v>38</v>
      </c>
      <c r="K8" s="373"/>
      <c r="L8" s="374" t="s">
        <v>35</v>
      </c>
      <c r="M8" s="375" t="s">
        <v>8</v>
      </c>
      <c r="N8" s="376" t="s">
        <v>9</v>
      </c>
      <c r="O8" s="377" t="s">
        <v>2</v>
      </c>
      <c r="P8" s="378" t="s">
        <v>12</v>
      </c>
      <c r="Q8" s="346"/>
      <c r="R8" s="388"/>
      <c r="S8" s="50"/>
      <c r="T8" s="50"/>
      <c r="U8" s="50"/>
      <c r="V8" s="263" t="s">
        <v>94</v>
      </c>
      <c r="W8" s="239" t="s">
        <v>80</v>
      </c>
      <c r="X8" s="244" t="s">
        <v>81</v>
      </c>
      <c r="Y8" s="239" t="s">
        <v>6</v>
      </c>
      <c r="Z8" s="239" t="s">
        <v>6</v>
      </c>
      <c r="AA8" s="239" t="s">
        <v>6</v>
      </c>
      <c r="AB8" s="244" t="s">
        <v>81</v>
      </c>
      <c r="AC8" s="239" t="s">
        <v>80</v>
      </c>
      <c r="AD8" s="239" t="s">
        <v>89</v>
      </c>
      <c r="AE8" s="239" t="s">
        <v>80</v>
      </c>
      <c r="AF8" s="244" t="s">
        <v>81</v>
      </c>
      <c r="AG8" s="239" t="s">
        <v>6</v>
      </c>
      <c r="AH8" s="239" t="s">
        <v>6</v>
      </c>
      <c r="AI8" s="244" t="s">
        <v>81</v>
      </c>
      <c r="AJ8" s="239" t="s">
        <v>80</v>
      </c>
      <c r="AK8" s="239" t="s">
        <v>89</v>
      </c>
      <c r="AL8" s="239" t="s">
        <v>80</v>
      </c>
      <c r="AM8" s="239" t="s">
        <v>80</v>
      </c>
      <c r="AN8" s="245"/>
    </row>
    <row r="9" spans="1:40" ht="18" customHeight="1" x14ac:dyDescent="0.2">
      <c r="A9" s="379" t="s">
        <v>13</v>
      </c>
      <c r="B9" s="380" t="s">
        <v>80</v>
      </c>
      <c r="C9" s="381" t="s">
        <v>81</v>
      </c>
      <c r="D9" s="382" t="s">
        <v>6</v>
      </c>
      <c r="E9" s="383" t="s">
        <v>6</v>
      </c>
      <c r="F9" s="383" t="s">
        <v>6</v>
      </c>
      <c r="G9" s="383" t="s">
        <v>5</v>
      </c>
      <c r="H9" s="383" t="s">
        <v>1</v>
      </c>
      <c r="I9" s="383" t="s">
        <v>7</v>
      </c>
      <c r="J9" s="384" t="s">
        <v>1</v>
      </c>
      <c r="K9" s="385" t="s">
        <v>5</v>
      </c>
      <c r="L9" s="382" t="s">
        <v>6</v>
      </c>
      <c r="M9" s="383" t="s">
        <v>1</v>
      </c>
      <c r="N9" s="386" t="s">
        <v>7</v>
      </c>
      <c r="O9" s="382" t="s">
        <v>1</v>
      </c>
      <c r="P9" s="383" t="s">
        <v>1</v>
      </c>
      <c r="Q9" s="387"/>
      <c r="R9" s="388"/>
      <c r="V9" s="239" t="s">
        <v>95</v>
      </c>
      <c r="W9" s="246">
        <v>2.7399007609043751</v>
      </c>
      <c r="X9" s="249">
        <v>5.2336244284966513</v>
      </c>
      <c r="Y9" s="246">
        <v>160.63193588601834</v>
      </c>
      <c r="Z9" s="246">
        <v>106.19173525106459</v>
      </c>
      <c r="AA9" s="246">
        <v>8.292288000000001</v>
      </c>
      <c r="AB9" s="249">
        <v>35.074120999999998</v>
      </c>
      <c r="AC9" s="246">
        <v>54.555535003752105</v>
      </c>
      <c r="AD9" s="248">
        <v>177.23605900807613</v>
      </c>
      <c r="AE9" s="246">
        <v>0.20554148085490251</v>
      </c>
      <c r="AF9" s="249">
        <v>0.58076346367173848</v>
      </c>
      <c r="AG9" s="246">
        <v>0.50225043228029809</v>
      </c>
      <c r="AH9" s="246">
        <v>0</v>
      </c>
      <c r="AI9" s="249">
        <v>0</v>
      </c>
      <c r="AJ9" s="246">
        <v>1.0125826149152177</v>
      </c>
      <c r="AK9" s="246">
        <v>3.3265799650919505</v>
      </c>
      <c r="AL9" s="246">
        <v>0.34288000000000002</v>
      </c>
      <c r="AM9" s="246">
        <v>8.475587296917924</v>
      </c>
      <c r="AN9" s="250">
        <v>564.40138459204422</v>
      </c>
    </row>
    <row r="10" spans="1:40" ht="18" customHeight="1" x14ac:dyDescent="0.2">
      <c r="A10" s="54" t="s">
        <v>19</v>
      </c>
      <c r="B10" s="55">
        <f t="shared" ref="B10:B11" si="0">+W9</f>
        <v>2.7399007609043751</v>
      </c>
      <c r="C10" s="55">
        <f t="shared" ref="C10:C11" si="1">+X9</f>
        <v>5.2336244284966513</v>
      </c>
      <c r="D10" s="56">
        <f t="shared" ref="D10:D11" si="2">+Y9</f>
        <v>160.63193588601834</v>
      </c>
      <c r="E10" s="57">
        <f t="shared" ref="E10:E11" si="3">+Z9</f>
        <v>106.19173525106459</v>
      </c>
      <c r="F10" s="57">
        <f t="shared" ref="F10:F11" si="4">+AA9</f>
        <v>8.292288000000001</v>
      </c>
      <c r="G10" s="57">
        <f t="shared" ref="G10:G11" si="5">+AB9</f>
        <v>35.074120999999998</v>
      </c>
      <c r="H10" s="57">
        <f t="shared" ref="H10:H11" si="6">+AC9</f>
        <v>54.555535003752105</v>
      </c>
      <c r="I10" s="57">
        <f t="shared" ref="I10:I11" si="7">+AD9</f>
        <v>177.23605900807613</v>
      </c>
      <c r="J10" s="55">
        <f t="shared" ref="J10:J11" si="8">+AE9</f>
        <v>0.20554148085490251</v>
      </c>
      <c r="K10" s="58">
        <f t="shared" ref="K10:K11" si="9">+AF9</f>
        <v>0.58076346367173848</v>
      </c>
      <c r="L10" s="56">
        <f t="shared" ref="L10:L11" si="10">+AG9</f>
        <v>0.50225043228029809</v>
      </c>
      <c r="M10" s="57">
        <f t="shared" ref="M10:M11" si="11">+AJ9</f>
        <v>1.0125826149152177</v>
      </c>
      <c r="N10" s="59">
        <f t="shared" ref="N10:N11" si="12">+AK9</f>
        <v>3.3265799650919505</v>
      </c>
      <c r="O10" s="56">
        <f t="shared" ref="O10:O11" si="13">+AL9</f>
        <v>0.34288000000000002</v>
      </c>
      <c r="P10" s="57">
        <f t="shared" ref="P10:P11" si="14">+AM9</f>
        <v>8.475587296917924</v>
      </c>
      <c r="Q10" s="60">
        <f t="shared" ref="Q10:Q11" si="15">SUM(B10:P10)</f>
        <v>564.40138459204422</v>
      </c>
      <c r="R10" s="389"/>
      <c r="V10" s="251" t="s">
        <v>96</v>
      </c>
      <c r="W10" s="252">
        <v>3.739159746056564</v>
      </c>
      <c r="X10" s="254">
        <v>4.9346621162595818</v>
      </c>
      <c r="Y10" s="252">
        <v>147.73496738104555</v>
      </c>
      <c r="Z10" s="252">
        <v>92.867999156633829</v>
      </c>
      <c r="AA10" s="252">
        <v>8.6103930000000002</v>
      </c>
      <c r="AB10" s="254">
        <v>32.998636999999995</v>
      </c>
      <c r="AC10" s="252">
        <v>49.211636295021052</v>
      </c>
      <c r="AD10" s="253">
        <v>94.850055084315784</v>
      </c>
      <c r="AE10" s="252">
        <v>0.12752449570271351</v>
      </c>
      <c r="AF10" s="254">
        <v>0.50882577590880962</v>
      </c>
      <c r="AG10" s="252">
        <v>0.31654261733021644</v>
      </c>
      <c r="AH10" s="252">
        <v>0</v>
      </c>
      <c r="AI10" s="254">
        <v>0</v>
      </c>
      <c r="AJ10" s="252">
        <v>0.90698032364626369</v>
      </c>
      <c r="AK10" s="252">
        <v>2.902973888852308</v>
      </c>
      <c r="AL10" s="252">
        <v>0.34330899999999998</v>
      </c>
      <c r="AM10" s="252">
        <v>7.1605562969179237</v>
      </c>
      <c r="AN10" s="255">
        <v>447.2142221776906</v>
      </c>
    </row>
    <row r="11" spans="1:40" ht="18" customHeight="1" x14ac:dyDescent="0.2">
      <c r="A11" s="54" t="s">
        <v>20</v>
      </c>
      <c r="B11" s="55">
        <f t="shared" si="0"/>
        <v>3.739159746056564</v>
      </c>
      <c r="C11" s="55">
        <f t="shared" si="1"/>
        <v>4.9346621162595818</v>
      </c>
      <c r="D11" s="56">
        <f t="shared" si="2"/>
        <v>147.73496738104555</v>
      </c>
      <c r="E11" s="57">
        <f t="shared" si="3"/>
        <v>92.867999156633829</v>
      </c>
      <c r="F11" s="57">
        <f t="shared" si="4"/>
        <v>8.6103930000000002</v>
      </c>
      <c r="G11" s="57">
        <f t="shared" si="5"/>
        <v>32.998636999999995</v>
      </c>
      <c r="H11" s="57">
        <f t="shared" si="6"/>
        <v>49.211636295021052</v>
      </c>
      <c r="I11" s="57">
        <f t="shared" si="7"/>
        <v>94.850055084315784</v>
      </c>
      <c r="J11" s="55">
        <f t="shared" si="8"/>
        <v>0.12752449570271351</v>
      </c>
      <c r="K11" s="58">
        <f t="shared" si="9"/>
        <v>0.50882577590880962</v>
      </c>
      <c r="L11" s="56">
        <f t="shared" si="10"/>
        <v>0.31654261733021644</v>
      </c>
      <c r="M11" s="57">
        <f t="shared" si="11"/>
        <v>0.90698032364626369</v>
      </c>
      <c r="N11" s="59">
        <f t="shared" si="12"/>
        <v>2.902973888852308</v>
      </c>
      <c r="O11" s="56">
        <f t="shared" si="13"/>
        <v>0.34330899999999998</v>
      </c>
      <c r="P11" s="57">
        <f t="shared" si="14"/>
        <v>7.1605562969179237</v>
      </c>
      <c r="Q11" s="60">
        <f t="shared" si="15"/>
        <v>447.2142221776906</v>
      </c>
      <c r="R11" s="389"/>
      <c r="V11" s="251" t="s">
        <v>97</v>
      </c>
      <c r="W11" s="252">
        <v>2.984988864466255</v>
      </c>
      <c r="X11" s="254">
        <v>7.3573392632906822</v>
      </c>
      <c r="Y11" s="252">
        <v>150.82444906544495</v>
      </c>
      <c r="Z11" s="252">
        <v>76.087210505775644</v>
      </c>
      <c r="AA11" s="252">
        <v>8.8223149999999997</v>
      </c>
      <c r="AB11" s="254">
        <v>36.614926999999994</v>
      </c>
      <c r="AC11" s="252">
        <v>59.529843397440786</v>
      </c>
      <c r="AD11" s="253">
        <v>185.84130890673822</v>
      </c>
      <c r="AE11" s="252">
        <v>0.16185337729302263</v>
      </c>
      <c r="AF11" s="254">
        <v>0.58686862887770963</v>
      </c>
      <c r="AG11" s="252">
        <v>0.36283797646799537</v>
      </c>
      <c r="AH11" s="252">
        <v>0</v>
      </c>
      <c r="AI11" s="254">
        <v>0</v>
      </c>
      <c r="AJ11" s="252">
        <v>1.0598662212265335</v>
      </c>
      <c r="AK11" s="252">
        <v>4.0578760664298539</v>
      </c>
      <c r="AL11" s="252">
        <v>0.43870500000000001</v>
      </c>
      <c r="AM11" s="252">
        <v>10.191062296917924</v>
      </c>
      <c r="AN11" s="255">
        <v>544.92145157036953</v>
      </c>
    </row>
    <row r="12" spans="1:40" ht="18" customHeight="1" x14ac:dyDescent="0.2">
      <c r="A12" s="54" t="s">
        <v>21</v>
      </c>
      <c r="B12" s="55">
        <f>+W11</f>
        <v>2.984988864466255</v>
      </c>
      <c r="C12" s="55">
        <f>+X11</f>
        <v>7.3573392632906822</v>
      </c>
      <c r="D12" s="56">
        <f>+Y11</f>
        <v>150.82444906544495</v>
      </c>
      <c r="E12" s="57">
        <f>+Z11</f>
        <v>76.087210505775644</v>
      </c>
      <c r="F12" s="57">
        <f>+AA11</f>
        <v>8.8223149999999997</v>
      </c>
      <c r="G12" s="57">
        <f>+AB11</f>
        <v>36.614926999999994</v>
      </c>
      <c r="H12" s="57">
        <f>+AC11</f>
        <v>59.529843397440786</v>
      </c>
      <c r="I12" s="57">
        <f>+AD11</f>
        <v>185.84130890673822</v>
      </c>
      <c r="J12" s="55">
        <f>+AE11</f>
        <v>0.16185337729302263</v>
      </c>
      <c r="K12" s="58">
        <f>+AF11</f>
        <v>0.58686862887770963</v>
      </c>
      <c r="L12" s="56">
        <f>+AG11</f>
        <v>0.36283797646799537</v>
      </c>
      <c r="M12" s="57">
        <f>+AJ11</f>
        <v>1.0598662212265335</v>
      </c>
      <c r="N12" s="59">
        <f>+AK11</f>
        <v>4.0578760664298539</v>
      </c>
      <c r="O12" s="56">
        <f>+AL11</f>
        <v>0.43870500000000001</v>
      </c>
      <c r="P12" s="57">
        <f>+AM11</f>
        <v>10.191062296917924</v>
      </c>
      <c r="Q12" s="60">
        <f>SUM(B12:P12)</f>
        <v>544.92145157036953</v>
      </c>
      <c r="R12" s="389"/>
      <c r="V12" s="251" t="s">
        <v>98</v>
      </c>
      <c r="W12" s="252">
        <v>2.9773379655413965</v>
      </c>
      <c r="X12" s="254">
        <v>5.4424150261424833</v>
      </c>
      <c r="Y12" s="252">
        <v>189.21774070036406</v>
      </c>
      <c r="Z12" s="252">
        <v>81.280006381112486</v>
      </c>
      <c r="AA12" s="252">
        <v>8.50197</v>
      </c>
      <c r="AB12" s="254">
        <v>34.578320999999995</v>
      </c>
      <c r="AC12" s="252">
        <v>51.556398988924911</v>
      </c>
      <c r="AD12" s="253">
        <v>119.63381403571641</v>
      </c>
      <c r="AE12" s="252">
        <v>0.1335182762178812</v>
      </c>
      <c r="AF12" s="254">
        <v>0.55363586602590698</v>
      </c>
      <c r="AG12" s="252">
        <v>0.40504671482660759</v>
      </c>
      <c r="AH12" s="252">
        <v>0</v>
      </c>
      <c r="AI12" s="254">
        <v>0</v>
      </c>
      <c r="AJ12" s="252">
        <v>0.99886762974240972</v>
      </c>
      <c r="AK12" s="252">
        <v>3.5738219374516569</v>
      </c>
      <c r="AL12" s="252">
        <v>0.27858899999999998</v>
      </c>
      <c r="AM12" s="252">
        <v>9.8544532969179244</v>
      </c>
      <c r="AN12" s="255">
        <v>508.98593681898421</v>
      </c>
    </row>
    <row r="13" spans="1:40" ht="18" customHeight="1" x14ac:dyDescent="0.2">
      <c r="A13" s="54" t="s">
        <v>22</v>
      </c>
      <c r="B13" s="55">
        <f t="shared" ref="B13:B20" si="16">+W12</f>
        <v>2.9773379655413965</v>
      </c>
      <c r="C13" s="55">
        <f t="shared" ref="C13:C20" si="17">+X12</f>
        <v>5.4424150261424833</v>
      </c>
      <c r="D13" s="56">
        <f t="shared" ref="D13:D20" si="18">+Y12</f>
        <v>189.21774070036406</v>
      </c>
      <c r="E13" s="57">
        <f t="shared" ref="E13:E20" si="19">+Z12</f>
        <v>81.280006381112486</v>
      </c>
      <c r="F13" s="57">
        <f t="shared" ref="F13:F20" si="20">+AA12</f>
        <v>8.50197</v>
      </c>
      <c r="G13" s="57">
        <f t="shared" ref="G13:G20" si="21">+AB12</f>
        <v>34.578320999999995</v>
      </c>
      <c r="H13" s="57">
        <f t="shared" ref="H13:H20" si="22">+AC12</f>
        <v>51.556398988924911</v>
      </c>
      <c r="I13" s="57">
        <f t="shared" ref="I13:I20" si="23">+AD12</f>
        <v>119.63381403571641</v>
      </c>
      <c r="J13" s="55">
        <f t="shared" ref="J13:J20" si="24">+AE12</f>
        <v>0.1335182762178812</v>
      </c>
      <c r="K13" s="58">
        <f t="shared" ref="K13:K20" si="25">+AF12</f>
        <v>0.55363586602590698</v>
      </c>
      <c r="L13" s="56">
        <f t="shared" ref="L13:L20" si="26">+AG12</f>
        <v>0.40504671482660759</v>
      </c>
      <c r="M13" s="57">
        <f t="shared" ref="M13:M20" si="27">+AJ12</f>
        <v>0.99886762974240972</v>
      </c>
      <c r="N13" s="59">
        <f t="shared" ref="N13:N20" si="28">+AK12</f>
        <v>3.5738219374516569</v>
      </c>
      <c r="O13" s="56">
        <f t="shared" ref="O13:O20" si="29">+AL12</f>
        <v>0.27858899999999998</v>
      </c>
      <c r="P13" s="57">
        <f t="shared" ref="P13:P20" si="30">+AM12</f>
        <v>9.8544532969179244</v>
      </c>
      <c r="Q13" s="60">
        <f t="shared" ref="Q13:Q20" si="31">SUM(B13:P13)</f>
        <v>508.98593681898421</v>
      </c>
      <c r="R13" s="389"/>
      <c r="V13" s="251" t="s">
        <v>99</v>
      </c>
      <c r="W13" s="252">
        <v>2.5063666469128769</v>
      </c>
      <c r="X13" s="254">
        <v>4.8370979098991311</v>
      </c>
      <c r="Y13" s="252">
        <v>155.14258693971823</v>
      </c>
      <c r="Z13" s="252">
        <v>91.671828328771937</v>
      </c>
      <c r="AA13" s="252">
        <v>9.9802630000000008</v>
      </c>
      <c r="AB13" s="254">
        <v>30.248629999999999</v>
      </c>
      <c r="AC13" s="252">
        <v>55.042305526906809</v>
      </c>
      <c r="AD13" s="253">
        <v>156.90218138389005</v>
      </c>
      <c r="AE13" s="252">
        <v>0.13003759484640032</v>
      </c>
      <c r="AF13" s="254">
        <v>0.58152998226925778</v>
      </c>
      <c r="AG13" s="252">
        <v>0.40728078452603755</v>
      </c>
      <c r="AH13" s="252">
        <v>0</v>
      </c>
      <c r="AI13" s="254">
        <v>0</v>
      </c>
      <c r="AJ13" s="252">
        <v>0.9870000917604993</v>
      </c>
      <c r="AK13" s="252">
        <v>4.107433589278001</v>
      </c>
      <c r="AL13" s="252">
        <v>0.28236299999999992</v>
      </c>
      <c r="AM13" s="252">
        <v>8.4026972969179248</v>
      </c>
      <c r="AN13" s="255">
        <v>521.22960207569713</v>
      </c>
    </row>
    <row r="14" spans="1:40" ht="18" customHeight="1" x14ac:dyDescent="0.2">
      <c r="A14" s="54" t="s">
        <v>23</v>
      </c>
      <c r="B14" s="55">
        <f t="shared" si="16"/>
        <v>2.5063666469128769</v>
      </c>
      <c r="C14" s="55">
        <f t="shared" si="17"/>
        <v>4.8370979098991311</v>
      </c>
      <c r="D14" s="56">
        <f t="shared" si="18"/>
        <v>155.14258693971823</v>
      </c>
      <c r="E14" s="57">
        <f t="shared" si="19"/>
        <v>91.671828328771937</v>
      </c>
      <c r="F14" s="57">
        <f t="shared" si="20"/>
        <v>9.9802630000000008</v>
      </c>
      <c r="G14" s="57">
        <f t="shared" si="21"/>
        <v>30.248629999999999</v>
      </c>
      <c r="H14" s="57">
        <f t="shared" si="22"/>
        <v>55.042305526906809</v>
      </c>
      <c r="I14" s="57">
        <f t="shared" si="23"/>
        <v>156.90218138389005</v>
      </c>
      <c r="J14" s="55">
        <f t="shared" si="24"/>
        <v>0.13003759484640032</v>
      </c>
      <c r="K14" s="58">
        <f t="shared" si="25"/>
        <v>0.58152998226925778</v>
      </c>
      <c r="L14" s="56">
        <f t="shared" si="26"/>
        <v>0.40728078452603755</v>
      </c>
      <c r="M14" s="57">
        <f t="shared" si="27"/>
        <v>0.9870000917604993</v>
      </c>
      <c r="N14" s="59">
        <f t="shared" si="28"/>
        <v>4.107433589278001</v>
      </c>
      <c r="O14" s="56">
        <f t="shared" si="29"/>
        <v>0.28236299999999992</v>
      </c>
      <c r="P14" s="57">
        <f t="shared" si="30"/>
        <v>8.4026972969179248</v>
      </c>
      <c r="Q14" s="60">
        <f t="shared" si="31"/>
        <v>521.22960207569713</v>
      </c>
      <c r="R14" s="25"/>
      <c r="V14" s="251" t="s">
        <v>100</v>
      </c>
      <c r="W14" s="252">
        <v>2.1381722229785547</v>
      </c>
      <c r="X14" s="254">
        <v>4.0692996784620084</v>
      </c>
      <c r="Y14" s="252">
        <v>220.165184599735</v>
      </c>
      <c r="Z14" s="252">
        <v>83.012953317323962</v>
      </c>
      <c r="AA14" s="252">
        <v>8.9080499999999994</v>
      </c>
      <c r="AB14" s="254">
        <v>31.341981999999998</v>
      </c>
      <c r="AC14" s="252">
        <v>49.123841198220816</v>
      </c>
      <c r="AD14" s="253">
        <v>124.51087079938544</v>
      </c>
      <c r="AE14" s="252">
        <v>0.16622701878072246</v>
      </c>
      <c r="AF14" s="254">
        <v>0.55559721370638138</v>
      </c>
      <c r="AG14" s="252">
        <v>0.41419501970570838</v>
      </c>
      <c r="AH14" s="252">
        <v>0</v>
      </c>
      <c r="AI14" s="254">
        <v>0</v>
      </c>
      <c r="AJ14" s="252">
        <v>0.90417242044649582</v>
      </c>
      <c r="AK14" s="252">
        <v>3.0884981737826402</v>
      </c>
      <c r="AL14" s="252">
        <v>0.24471099999999998</v>
      </c>
      <c r="AM14" s="252">
        <v>8.9862352969179238</v>
      </c>
      <c r="AN14" s="255">
        <v>537.62998995944577</v>
      </c>
    </row>
    <row r="15" spans="1:40" ht="18" customHeight="1" x14ac:dyDescent="0.2">
      <c r="A15" s="54" t="s">
        <v>24</v>
      </c>
      <c r="B15" s="55">
        <f t="shared" si="16"/>
        <v>2.1381722229785547</v>
      </c>
      <c r="C15" s="55">
        <f t="shared" si="17"/>
        <v>4.0692996784620084</v>
      </c>
      <c r="D15" s="56">
        <f t="shared" si="18"/>
        <v>220.165184599735</v>
      </c>
      <c r="E15" s="57">
        <f t="shared" si="19"/>
        <v>83.012953317323962</v>
      </c>
      <c r="F15" s="57">
        <f t="shared" si="20"/>
        <v>8.9080499999999994</v>
      </c>
      <c r="G15" s="57">
        <f t="shared" si="21"/>
        <v>31.341981999999998</v>
      </c>
      <c r="H15" s="57">
        <f t="shared" si="22"/>
        <v>49.123841198220816</v>
      </c>
      <c r="I15" s="57">
        <f t="shared" si="23"/>
        <v>124.51087079938544</v>
      </c>
      <c r="J15" s="55">
        <f t="shared" si="24"/>
        <v>0.16622701878072246</v>
      </c>
      <c r="K15" s="58">
        <f t="shared" si="25"/>
        <v>0.55559721370638138</v>
      </c>
      <c r="L15" s="56">
        <f t="shared" si="26"/>
        <v>0.41419501970570838</v>
      </c>
      <c r="M15" s="57">
        <f t="shared" si="27"/>
        <v>0.90417242044649582</v>
      </c>
      <c r="N15" s="59">
        <f t="shared" si="28"/>
        <v>3.0884981737826402</v>
      </c>
      <c r="O15" s="56">
        <f t="shared" si="29"/>
        <v>0.24471099999999998</v>
      </c>
      <c r="P15" s="57">
        <f t="shared" si="30"/>
        <v>8.9862352969179238</v>
      </c>
      <c r="Q15" s="60">
        <f t="shared" si="31"/>
        <v>537.62998995944577</v>
      </c>
      <c r="R15" s="25"/>
      <c r="V15" s="251" t="s">
        <v>101</v>
      </c>
      <c r="W15" s="252">
        <v>2.3279782048881037</v>
      </c>
      <c r="X15" s="254">
        <v>4.0649890678089156</v>
      </c>
      <c r="Y15" s="252">
        <v>156.24814473189923</v>
      </c>
      <c r="Z15" s="252">
        <v>92.529144685122247</v>
      </c>
      <c r="AA15" s="252">
        <v>9.1257960000000011</v>
      </c>
      <c r="AB15" s="254">
        <v>32.603693</v>
      </c>
      <c r="AC15" s="252">
        <v>52.588613213969261</v>
      </c>
      <c r="AD15" s="253">
        <v>160.63046192061543</v>
      </c>
      <c r="AE15" s="252">
        <v>0.15584303687117371</v>
      </c>
      <c r="AF15" s="254">
        <v>0.55994482435947635</v>
      </c>
      <c r="AG15" s="252">
        <v>0.44905405698986528</v>
      </c>
      <c r="AH15" s="252">
        <v>0</v>
      </c>
      <c r="AI15" s="254">
        <v>0</v>
      </c>
      <c r="AJ15" s="252">
        <v>0.93726240469805955</v>
      </c>
      <c r="AK15" s="252">
        <v>3.8572590525526631</v>
      </c>
      <c r="AL15" s="252">
        <v>0.18696200000000002</v>
      </c>
      <c r="AM15" s="252">
        <v>7.8733632969179226</v>
      </c>
      <c r="AN15" s="255">
        <v>524.13850949669222</v>
      </c>
    </row>
    <row r="16" spans="1:40" ht="18" customHeight="1" x14ac:dyDescent="0.2">
      <c r="A16" s="54" t="s">
        <v>25</v>
      </c>
      <c r="B16" s="55">
        <f t="shared" si="16"/>
        <v>2.3279782048881037</v>
      </c>
      <c r="C16" s="55">
        <f t="shared" si="17"/>
        <v>4.0649890678089156</v>
      </c>
      <c r="D16" s="56">
        <f t="shared" si="18"/>
        <v>156.24814473189923</v>
      </c>
      <c r="E16" s="57">
        <f t="shared" si="19"/>
        <v>92.529144685122247</v>
      </c>
      <c r="F16" s="57">
        <f t="shared" si="20"/>
        <v>9.1257960000000011</v>
      </c>
      <c r="G16" s="57">
        <f t="shared" si="21"/>
        <v>32.603693</v>
      </c>
      <c r="H16" s="57">
        <f t="shared" si="22"/>
        <v>52.588613213969261</v>
      </c>
      <c r="I16" s="57">
        <f t="shared" si="23"/>
        <v>160.63046192061543</v>
      </c>
      <c r="J16" s="55">
        <f t="shared" si="24"/>
        <v>0.15584303687117371</v>
      </c>
      <c r="K16" s="58">
        <f t="shared" si="25"/>
        <v>0.55994482435947635</v>
      </c>
      <c r="L16" s="56">
        <f t="shared" si="26"/>
        <v>0.44905405698986528</v>
      </c>
      <c r="M16" s="57">
        <f t="shared" si="27"/>
        <v>0.93726240469805955</v>
      </c>
      <c r="N16" s="59">
        <f t="shared" si="28"/>
        <v>3.8572590525526631</v>
      </c>
      <c r="O16" s="56">
        <f t="shared" si="29"/>
        <v>0.18696200000000002</v>
      </c>
      <c r="P16" s="57">
        <f t="shared" si="30"/>
        <v>7.8733632969179226</v>
      </c>
      <c r="Q16" s="60">
        <f t="shared" si="31"/>
        <v>524.13850949669222</v>
      </c>
      <c r="R16" s="25"/>
      <c r="V16" s="251" t="s">
        <v>102</v>
      </c>
      <c r="W16" s="252">
        <v>1.9977553549243119</v>
      </c>
      <c r="X16" s="254">
        <v>6.7393476940878925</v>
      </c>
      <c r="Y16" s="252">
        <v>159.62535955314783</v>
      </c>
      <c r="Z16" s="252">
        <v>94.283443130153728</v>
      </c>
      <c r="AA16" s="252">
        <v>9.4430890000000005</v>
      </c>
      <c r="AB16" s="254">
        <v>33.706198000000001</v>
      </c>
      <c r="AC16" s="252">
        <v>51.887660546060047</v>
      </c>
      <c r="AD16" s="253">
        <v>151.21983097964176</v>
      </c>
      <c r="AE16" s="252">
        <v>0.19711188683496533</v>
      </c>
      <c r="AF16" s="254">
        <v>0.7032901980804982</v>
      </c>
      <c r="AG16" s="252">
        <v>0.66339607479807494</v>
      </c>
      <c r="AH16" s="252">
        <v>0</v>
      </c>
      <c r="AI16" s="254">
        <v>0</v>
      </c>
      <c r="AJ16" s="252">
        <v>1.1013060726072696</v>
      </c>
      <c r="AK16" s="252">
        <v>3.5590699935263266</v>
      </c>
      <c r="AL16" s="252">
        <v>0.29822499999999996</v>
      </c>
      <c r="AM16" s="252">
        <v>7.6584552969179214</v>
      </c>
      <c r="AN16" s="255">
        <v>523.0835387807806</v>
      </c>
    </row>
    <row r="17" spans="1:40" ht="18" customHeight="1" x14ac:dyDescent="0.2">
      <c r="A17" s="54" t="s">
        <v>26</v>
      </c>
      <c r="B17" s="55">
        <f t="shared" si="16"/>
        <v>1.9977553549243119</v>
      </c>
      <c r="C17" s="55">
        <f t="shared" si="17"/>
        <v>6.7393476940878925</v>
      </c>
      <c r="D17" s="56">
        <f t="shared" si="18"/>
        <v>159.62535955314783</v>
      </c>
      <c r="E17" s="57">
        <f t="shared" si="19"/>
        <v>94.283443130153728</v>
      </c>
      <c r="F17" s="57">
        <f t="shared" si="20"/>
        <v>9.4430890000000005</v>
      </c>
      <c r="G17" s="57">
        <f t="shared" si="21"/>
        <v>33.706198000000001</v>
      </c>
      <c r="H17" s="57">
        <f t="shared" si="22"/>
        <v>51.887660546060047</v>
      </c>
      <c r="I17" s="57">
        <f t="shared" si="23"/>
        <v>151.21983097964176</v>
      </c>
      <c r="J17" s="55">
        <f t="shared" si="24"/>
        <v>0.19711188683496533</v>
      </c>
      <c r="K17" s="58">
        <f t="shared" si="25"/>
        <v>0.7032901980804982</v>
      </c>
      <c r="L17" s="56">
        <f t="shared" si="26"/>
        <v>0.66339607479807494</v>
      </c>
      <c r="M17" s="57">
        <f t="shared" si="27"/>
        <v>1.1013060726072696</v>
      </c>
      <c r="N17" s="59">
        <f t="shared" si="28"/>
        <v>3.5590699935263266</v>
      </c>
      <c r="O17" s="56">
        <f t="shared" si="29"/>
        <v>0.29822499999999996</v>
      </c>
      <c r="P17" s="57">
        <f t="shared" si="30"/>
        <v>7.6584552969179214</v>
      </c>
      <c r="Q17" s="60">
        <f t="shared" si="31"/>
        <v>523.0835387807806</v>
      </c>
      <c r="R17" s="25"/>
      <c r="V17" s="251" t="s">
        <v>103</v>
      </c>
      <c r="W17" s="252">
        <v>2.0638410041992636</v>
      </c>
      <c r="X17" s="254">
        <v>5.7406573994106251</v>
      </c>
      <c r="Y17" s="252">
        <v>211.18255668879891</v>
      </c>
      <c r="Z17" s="252">
        <v>82.480406358008338</v>
      </c>
      <c r="AA17" s="252">
        <v>9.1452860000000005</v>
      </c>
      <c r="AB17" s="254">
        <v>33.963293</v>
      </c>
      <c r="AC17" s="252">
        <v>49.444911933386614</v>
      </c>
      <c r="AD17" s="253">
        <v>113.9181429245225</v>
      </c>
      <c r="AE17" s="252">
        <v>0.18891823756001386</v>
      </c>
      <c r="AF17" s="254">
        <v>0.67812549275776446</v>
      </c>
      <c r="AG17" s="252">
        <v>0.57957306395723596</v>
      </c>
      <c r="AH17" s="252">
        <v>0</v>
      </c>
      <c r="AI17" s="254">
        <v>0</v>
      </c>
      <c r="AJ17" s="252">
        <v>1.0558576852807131</v>
      </c>
      <c r="AK17" s="252">
        <v>3.5340900486455604</v>
      </c>
      <c r="AL17" s="252">
        <v>0.34927900000000001</v>
      </c>
      <c r="AM17" s="252">
        <v>7.9487042969179225</v>
      </c>
      <c r="AN17" s="255">
        <v>522.27364313344549</v>
      </c>
    </row>
    <row r="18" spans="1:40" ht="18" customHeight="1" x14ac:dyDescent="0.2">
      <c r="A18" s="54" t="s">
        <v>79</v>
      </c>
      <c r="B18" s="55">
        <f t="shared" si="16"/>
        <v>2.0638410041992636</v>
      </c>
      <c r="C18" s="55">
        <f t="shared" si="17"/>
        <v>5.7406573994106251</v>
      </c>
      <c r="D18" s="56">
        <f t="shared" si="18"/>
        <v>211.18255668879891</v>
      </c>
      <c r="E18" s="57">
        <f t="shared" si="19"/>
        <v>82.480406358008338</v>
      </c>
      <c r="F18" s="57">
        <f t="shared" si="20"/>
        <v>9.1452860000000005</v>
      </c>
      <c r="G18" s="57">
        <f t="shared" si="21"/>
        <v>33.963293</v>
      </c>
      <c r="H18" s="57">
        <f t="shared" si="22"/>
        <v>49.444911933386614</v>
      </c>
      <c r="I18" s="57">
        <f t="shared" si="23"/>
        <v>113.9181429245225</v>
      </c>
      <c r="J18" s="55">
        <f t="shared" si="24"/>
        <v>0.18891823756001386</v>
      </c>
      <c r="K18" s="58">
        <f t="shared" si="25"/>
        <v>0.67812549275776446</v>
      </c>
      <c r="L18" s="56">
        <f t="shared" si="26"/>
        <v>0.57957306395723596</v>
      </c>
      <c r="M18" s="57">
        <f t="shared" si="27"/>
        <v>1.0558576852807131</v>
      </c>
      <c r="N18" s="59">
        <f t="shared" si="28"/>
        <v>3.5340900486455604</v>
      </c>
      <c r="O18" s="56">
        <f t="shared" si="29"/>
        <v>0.34927900000000001</v>
      </c>
      <c r="P18" s="57">
        <f t="shared" si="30"/>
        <v>7.9487042969179225</v>
      </c>
      <c r="Q18" s="60">
        <f t="shared" si="31"/>
        <v>522.27364313344549</v>
      </c>
      <c r="R18" s="25"/>
      <c r="V18" s="251" t="s">
        <v>104</v>
      </c>
      <c r="W18" s="252">
        <v>1.973773275688939</v>
      </c>
      <c r="X18" s="254">
        <v>6.257559939300207</v>
      </c>
      <c r="Y18" s="252">
        <v>215.45039520769424</v>
      </c>
      <c r="Z18" s="252">
        <v>88.771273139118037</v>
      </c>
      <c r="AA18" s="252">
        <v>9.9211880000000008</v>
      </c>
      <c r="AB18" s="254">
        <v>34.961233</v>
      </c>
      <c r="AC18" s="252">
        <v>51.943625099943851</v>
      </c>
      <c r="AD18" s="253">
        <v>156.64337359208642</v>
      </c>
      <c r="AE18" s="252">
        <v>0.18570296607033848</v>
      </c>
      <c r="AF18" s="254">
        <v>0.60235295286818524</v>
      </c>
      <c r="AG18" s="252">
        <v>0.52756148794641278</v>
      </c>
      <c r="AH18" s="252">
        <v>0</v>
      </c>
      <c r="AI18" s="254">
        <v>0</v>
      </c>
      <c r="AJ18" s="252">
        <v>1.037697518723472</v>
      </c>
      <c r="AK18" s="252">
        <v>3.6533523810816448</v>
      </c>
      <c r="AL18" s="252">
        <v>0.24372200000000002</v>
      </c>
      <c r="AM18" s="252">
        <v>8.3360402969179237</v>
      </c>
      <c r="AN18" s="255">
        <v>580.50885085743971</v>
      </c>
    </row>
    <row r="19" spans="1:40" ht="18" customHeight="1" x14ac:dyDescent="0.2">
      <c r="A19" s="54" t="s">
        <v>28</v>
      </c>
      <c r="B19" s="55">
        <f t="shared" si="16"/>
        <v>1.973773275688939</v>
      </c>
      <c r="C19" s="55">
        <f t="shared" si="17"/>
        <v>6.257559939300207</v>
      </c>
      <c r="D19" s="56">
        <f t="shared" si="18"/>
        <v>215.45039520769424</v>
      </c>
      <c r="E19" s="57">
        <f t="shared" si="19"/>
        <v>88.771273139118037</v>
      </c>
      <c r="F19" s="57">
        <f t="shared" si="20"/>
        <v>9.9211880000000008</v>
      </c>
      <c r="G19" s="57">
        <f t="shared" si="21"/>
        <v>34.961233</v>
      </c>
      <c r="H19" s="57">
        <f t="shared" si="22"/>
        <v>51.943625099943851</v>
      </c>
      <c r="I19" s="57">
        <f t="shared" si="23"/>
        <v>156.64337359208642</v>
      </c>
      <c r="J19" s="55">
        <f t="shared" si="24"/>
        <v>0.18570296607033848</v>
      </c>
      <c r="K19" s="58">
        <f t="shared" si="25"/>
        <v>0.60235295286818524</v>
      </c>
      <c r="L19" s="56">
        <f t="shared" si="26"/>
        <v>0.52756148794641278</v>
      </c>
      <c r="M19" s="57">
        <f t="shared" si="27"/>
        <v>1.037697518723472</v>
      </c>
      <c r="N19" s="59">
        <f t="shared" si="28"/>
        <v>3.6533523810816448</v>
      </c>
      <c r="O19" s="56">
        <f t="shared" si="29"/>
        <v>0.24372200000000002</v>
      </c>
      <c r="P19" s="57">
        <f t="shared" si="30"/>
        <v>8.3360402969179237</v>
      </c>
      <c r="Q19" s="60">
        <f t="shared" si="31"/>
        <v>580.50885085743971</v>
      </c>
      <c r="R19" s="25"/>
      <c r="V19" s="251" t="s">
        <v>105</v>
      </c>
      <c r="W19" s="252">
        <v>2.1867151189121374</v>
      </c>
      <c r="X19" s="254">
        <v>6.285533602485736</v>
      </c>
      <c r="Y19" s="252">
        <v>200.71275663445462</v>
      </c>
      <c r="Z19" s="252">
        <v>81.440124668375603</v>
      </c>
      <c r="AA19" s="252">
        <v>10.293018</v>
      </c>
      <c r="AB19" s="254">
        <v>34.386274999999998</v>
      </c>
      <c r="AC19" s="252">
        <v>51.094768420522477</v>
      </c>
      <c r="AD19" s="253">
        <v>128.90161337890075</v>
      </c>
      <c r="AE19" s="252">
        <v>0.13735212284714013</v>
      </c>
      <c r="AF19" s="254">
        <v>0.59013528968265561</v>
      </c>
      <c r="AG19" s="252">
        <v>0.3991764646126742</v>
      </c>
      <c r="AH19" s="252">
        <v>0</v>
      </c>
      <c r="AI19" s="254">
        <v>0</v>
      </c>
      <c r="AJ19" s="252">
        <v>0.98334819814485108</v>
      </c>
      <c r="AK19" s="252">
        <v>3.248288594267327</v>
      </c>
      <c r="AL19" s="252">
        <v>0.31914099999999995</v>
      </c>
      <c r="AM19" s="252">
        <v>8.6459102969179238</v>
      </c>
      <c r="AN19" s="255">
        <v>529.62415679012383</v>
      </c>
    </row>
    <row r="20" spans="1:40" ht="18" customHeight="1" x14ac:dyDescent="0.2">
      <c r="A20" s="54" t="s">
        <v>29</v>
      </c>
      <c r="B20" s="55">
        <f t="shared" si="16"/>
        <v>2.1867151189121374</v>
      </c>
      <c r="C20" s="55">
        <f t="shared" si="17"/>
        <v>6.285533602485736</v>
      </c>
      <c r="D20" s="56">
        <f t="shared" si="18"/>
        <v>200.71275663445462</v>
      </c>
      <c r="E20" s="57">
        <f t="shared" si="19"/>
        <v>81.440124668375603</v>
      </c>
      <c r="F20" s="57">
        <f t="shared" si="20"/>
        <v>10.293018</v>
      </c>
      <c r="G20" s="57">
        <f t="shared" si="21"/>
        <v>34.386274999999998</v>
      </c>
      <c r="H20" s="57">
        <f t="shared" si="22"/>
        <v>51.094768420522477</v>
      </c>
      <c r="I20" s="57">
        <f t="shared" si="23"/>
        <v>128.90161337890075</v>
      </c>
      <c r="J20" s="55">
        <f t="shared" si="24"/>
        <v>0.13735212284714013</v>
      </c>
      <c r="K20" s="58">
        <f t="shared" si="25"/>
        <v>0.59013528968265561</v>
      </c>
      <c r="L20" s="56">
        <f t="shared" si="26"/>
        <v>0.3991764646126742</v>
      </c>
      <c r="M20" s="57">
        <f t="shared" si="27"/>
        <v>0.98334819814485108</v>
      </c>
      <c r="N20" s="59">
        <f t="shared" si="28"/>
        <v>3.248288594267327</v>
      </c>
      <c r="O20" s="56">
        <f t="shared" si="29"/>
        <v>0.31914099999999995</v>
      </c>
      <c r="P20" s="57">
        <f t="shared" si="30"/>
        <v>8.6459102969179238</v>
      </c>
      <c r="Q20" s="60">
        <f t="shared" si="31"/>
        <v>529.62415679012383</v>
      </c>
      <c r="R20" s="25"/>
      <c r="V20" s="251" t="s">
        <v>106</v>
      </c>
      <c r="W20" s="252">
        <v>2.1158066244474947</v>
      </c>
      <c r="X20" s="254">
        <v>8.0590407379231479</v>
      </c>
      <c r="Y20" s="252">
        <v>199.63423721033141</v>
      </c>
      <c r="Z20" s="252">
        <v>77.207605642222873</v>
      </c>
      <c r="AA20" s="252">
        <v>9.9884249999999994</v>
      </c>
      <c r="AB20" s="254">
        <v>35.296538999999996</v>
      </c>
      <c r="AC20" s="252">
        <v>48.728591883647752</v>
      </c>
      <c r="AD20" s="253">
        <v>158.89983677050759</v>
      </c>
      <c r="AE20" s="252">
        <v>0.12920961731178277</v>
      </c>
      <c r="AF20" s="254">
        <v>0.61463115424524262</v>
      </c>
      <c r="AG20" s="252">
        <v>0.38435674574168266</v>
      </c>
      <c r="AH20" s="252">
        <v>0</v>
      </c>
      <c r="AI20" s="254">
        <v>0</v>
      </c>
      <c r="AJ20" s="252">
        <v>1.0926067350195785</v>
      </c>
      <c r="AK20" s="252">
        <v>3.8503162026605162</v>
      </c>
      <c r="AL20" s="252">
        <v>0.215972</v>
      </c>
      <c r="AM20" s="252">
        <v>10.174209296917923</v>
      </c>
      <c r="AN20" s="255">
        <v>556.39138462097685</v>
      </c>
    </row>
    <row r="21" spans="1:40" ht="18" customHeight="1" x14ac:dyDescent="0.2">
      <c r="A21" s="61" t="s">
        <v>30</v>
      </c>
      <c r="B21" s="62">
        <f t="shared" ref="B21" si="32">+W20</f>
        <v>2.1158066244474947</v>
      </c>
      <c r="C21" s="63">
        <f t="shared" ref="C21" si="33">+X20</f>
        <v>8.0590407379231479</v>
      </c>
      <c r="D21" s="64">
        <f t="shared" ref="D21" si="34">+Y20</f>
        <v>199.63423721033141</v>
      </c>
      <c r="E21" s="65">
        <f t="shared" ref="E21" si="35">+Z20</f>
        <v>77.207605642222873</v>
      </c>
      <c r="F21" s="65">
        <f t="shared" ref="F21" si="36">+AA20</f>
        <v>9.9884249999999994</v>
      </c>
      <c r="G21" s="65">
        <f t="shared" ref="G21" si="37">+AB20</f>
        <v>35.296538999999996</v>
      </c>
      <c r="H21" s="65">
        <f t="shared" ref="H21" si="38">+AC20</f>
        <v>48.728591883647752</v>
      </c>
      <c r="I21" s="65">
        <f t="shared" ref="I21" si="39">+AD20</f>
        <v>158.89983677050759</v>
      </c>
      <c r="J21" s="55">
        <f t="shared" ref="J21" si="40">+AE20</f>
        <v>0.12920961731178277</v>
      </c>
      <c r="K21" s="58">
        <f t="shared" ref="K21" si="41">+AF20</f>
        <v>0.61463115424524262</v>
      </c>
      <c r="L21" s="64">
        <f t="shared" ref="L21" si="42">+AG20</f>
        <v>0.38435674574168266</v>
      </c>
      <c r="M21" s="65">
        <f t="shared" ref="M21" si="43">+AJ20</f>
        <v>1.0926067350195785</v>
      </c>
      <c r="N21" s="66">
        <f t="shared" ref="N21" si="44">+AK20</f>
        <v>3.8503162026605162</v>
      </c>
      <c r="O21" s="64">
        <f t="shared" ref="O21" si="45">+AL20</f>
        <v>0.215972</v>
      </c>
      <c r="P21" s="65">
        <f t="shared" ref="P21" si="46">+AM20</f>
        <v>10.174209296917923</v>
      </c>
      <c r="Q21" s="67">
        <f t="shared" ref="Q21" si="47">SUM(B21:P21)</f>
        <v>556.39138462097685</v>
      </c>
      <c r="R21" s="25"/>
      <c r="V21" s="256" t="s">
        <v>84</v>
      </c>
      <c r="W21" s="257">
        <v>29.751795789920273</v>
      </c>
      <c r="X21" s="260">
        <v>69.02156686356706</v>
      </c>
      <c r="Y21" s="257">
        <v>2166.5703145986522</v>
      </c>
      <c r="Z21" s="257">
        <v>1047.8237305636831</v>
      </c>
      <c r="AA21" s="257">
        <v>111.03208100000001</v>
      </c>
      <c r="AB21" s="260">
        <v>405.77384899999998</v>
      </c>
      <c r="AC21" s="257">
        <v>624.70773150779632</v>
      </c>
      <c r="AD21" s="259">
        <v>1729.1875487843963</v>
      </c>
      <c r="AE21" s="257">
        <v>1.9188401111910567</v>
      </c>
      <c r="AF21" s="260">
        <v>7.1157008424536263</v>
      </c>
      <c r="AG21" s="257">
        <v>5.4112714391828094</v>
      </c>
      <c r="AH21" s="257">
        <v>0</v>
      </c>
      <c r="AI21" s="260">
        <v>0</v>
      </c>
      <c r="AJ21" s="257">
        <v>12.077547916211365</v>
      </c>
      <c r="AK21" s="257">
        <v>42.759559893620448</v>
      </c>
      <c r="AL21" s="257">
        <v>3.5438579999999997</v>
      </c>
      <c r="AM21" s="257">
        <v>103.70727456301509</v>
      </c>
      <c r="AN21" s="268">
        <v>6360.4026708736892</v>
      </c>
    </row>
    <row r="22" spans="1:40" ht="18" customHeight="1" x14ac:dyDescent="0.2">
      <c r="A22" s="317" t="s">
        <v>11</v>
      </c>
      <c r="B22" s="68">
        <f>SUM(B10:B21)</f>
        <v>29.751795789920273</v>
      </c>
      <c r="C22" s="69">
        <f t="shared" ref="C22:Q22" si="48">SUM(C10:C21)</f>
        <v>69.02156686356706</v>
      </c>
      <c r="D22" s="70">
        <f t="shared" si="48"/>
        <v>2166.5703145986522</v>
      </c>
      <c r="E22" s="68">
        <f t="shared" si="48"/>
        <v>1047.8237305636831</v>
      </c>
      <c r="F22" s="68">
        <f t="shared" si="48"/>
        <v>111.03208100000001</v>
      </c>
      <c r="G22" s="68">
        <f t="shared" si="48"/>
        <v>405.77384899999998</v>
      </c>
      <c r="H22" s="68">
        <f t="shared" si="48"/>
        <v>624.70773150779632</v>
      </c>
      <c r="I22" s="71">
        <f t="shared" si="48"/>
        <v>1729.1875487843963</v>
      </c>
      <c r="J22" s="69">
        <f t="shared" si="48"/>
        <v>1.9188401111910567</v>
      </c>
      <c r="K22" s="70">
        <f t="shared" si="48"/>
        <v>7.1157008424536263</v>
      </c>
      <c r="L22" s="70">
        <f t="shared" si="48"/>
        <v>5.4112714391828094</v>
      </c>
      <c r="M22" s="68">
        <f t="shared" si="48"/>
        <v>12.077547916211365</v>
      </c>
      <c r="N22" s="68">
        <f t="shared" si="48"/>
        <v>42.759559893620448</v>
      </c>
      <c r="O22" s="70">
        <f t="shared" si="48"/>
        <v>3.5438579999999997</v>
      </c>
      <c r="P22" s="71">
        <f t="shared" si="48"/>
        <v>103.70727456301509</v>
      </c>
      <c r="Q22" s="72">
        <f t="shared" si="48"/>
        <v>6360.4026708736901</v>
      </c>
      <c r="R22" s="27"/>
      <c r="V22"/>
      <c r="W22"/>
      <c r="X22"/>
      <c r="Y22"/>
      <c r="Z22"/>
      <c r="AA22"/>
      <c r="AB22"/>
      <c r="AC22"/>
      <c r="AD22"/>
    </row>
    <row r="23" spans="1:40" ht="18" customHeight="1" x14ac:dyDescent="0.2">
      <c r="A23" s="318"/>
      <c r="B23" s="320">
        <f>+SUM(B22:D22)</f>
        <v>2265.3436772521395</v>
      </c>
      <c r="C23" s="321"/>
      <c r="D23" s="321"/>
      <c r="E23" s="73">
        <f>SUM(E22)</f>
        <v>1047.8237305636831</v>
      </c>
      <c r="F23" s="320">
        <f>SUM(F22:I22)</f>
        <v>2870.7012102921926</v>
      </c>
      <c r="G23" s="321"/>
      <c r="H23" s="321"/>
      <c r="I23" s="321"/>
      <c r="J23" s="325">
        <f>SUM(J22:L22)</f>
        <v>14.445812392827492</v>
      </c>
      <c r="K23" s="326"/>
      <c r="L23" s="327"/>
      <c r="M23" s="325">
        <f>SUM(M22:N22)</f>
        <v>54.837107809831814</v>
      </c>
      <c r="N23" s="327"/>
      <c r="O23" s="328">
        <f>SUM(O22:P22)</f>
        <v>107.25113256301509</v>
      </c>
      <c r="P23" s="326"/>
      <c r="Q23" s="74">
        <f>SUM(B23:P23)</f>
        <v>6360.4026708736892</v>
      </c>
      <c r="R23" s="28"/>
      <c r="S23" s="46">
        <f>+B23+J23</f>
        <v>2279.789489644967</v>
      </c>
      <c r="T23" s="46">
        <f>+F23+M23</f>
        <v>2925.5383181020243</v>
      </c>
    </row>
    <row r="24" spans="1:40" ht="18" customHeight="1" thickBot="1" x14ac:dyDescent="0.25">
      <c r="A24" s="319"/>
      <c r="B24" s="322">
        <f>+B23/$Q$23</f>
        <v>0.35616356298098389</v>
      </c>
      <c r="C24" s="324"/>
      <c r="D24" s="324"/>
      <c r="E24" s="75">
        <f>+E23/Q23</f>
        <v>0.1647417285955812</v>
      </c>
      <c r="F24" s="322">
        <f>+F23/Q23</f>
        <v>0.45133953915182889</v>
      </c>
      <c r="G24" s="324"/>
      <c r="H24" s="324"/>
      <c r="I24" s="324"/>
      <c r="J24" s="329">
        <f>+J23/Q23</f>
        <v>2.2712103526054206E-3</v>
      </c>
      <c r="K24" s="330"/>
      <c r="L24" s="331"/>
      <c r="M24" s="322">
        <f>+M23/Q23</f>
        <v>8.6216409003392822E-3</v>
      </c>
      <c r="N24" s="323"/>
      <c r="O24" s="324">
        <f>+O23/Q23</f>
        <v>1.6862318018661334E-2</v>
      </c>
      <c r="P24" s="324"/>
      <c r="Q24" s="76"/>
      <c r="R24" s="29"/>
      <c r="S24" s="51">
        <f>+SUM(B23:I23)</f>
        <v>6183.8686181080157</v>
      </c>
    </row>
    <row r="25" spans="1:40" x14ac:dyDescent="0.2">
      <c r="A25" s="77"/>
      <c r="B25" s="78"/>
      <c r="C25" s="79"/>
      <c r="D25" s="79"/>
      <c r="E25" s="79"/>
      <c r="F25" s="79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7"/>
      <c r="S25" s="46">
        <f>+SUM(J23:N23)</f>
        <v>69.282920202659312</v>
      </c>
    </row>
    <row r="26" spans="1:40" x14ac:dyDescent="0.2">
      <c r="A26" s="77" t="s">
        <v>42</v>
      </c>
      <c r="B26" s="80"/>
      <c r="C26" s="80"/>
      <c r="D26" s="80"/>
      <c r="E26" s="80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81"/>
      <c r="Q26" s="77"/>
      <c r="S26" s="46">
        <f>+M23+F23</f>
        <v>2925.5383181020243</v>
      </c>
    </row>
    <row r="27" spans="1:40" x14ac:dyDescent="0.2">
      <c r="A27" s="77"/>
      <c r="B27" s="80"/>
      <c r="C27" s="80"/>
      <c r="D27" s="80"/>
      <c r="E27" s="80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81"/>
      <c r="Q27" s="77"/>
      <c r="S27" s="46"/>
    </row>
    <row r="28" spans="1:40" x14ac:dyDescent="0.2">
      <c r="A28" s="77"/>
      <c r="B28" s="80"/>
      <c r="C28" s="80"/>
      <c r="D28" s="80"/>
      <c r="E28" s="80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81"/>
      <c r="Q28" s="77"/>
      <c r="S28" s="46"/>
    </row>
    <row r="29" spans="1:40" x14ac:dyDescent="0.2">
      <c r="A29" s="77"/>
      <c r="B29" s="80"/>
      <c r="C29" s="80"/>
      <c r="D29" s="80"/>
      <c r="E29" s="80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81"/>
      <c r="Q29" s="77"/>
      <c r="S29" s="46"/>
    </row>
    <row r="30" spans="1:40" x14ac:dyDescent="0.2">
      <c r="A30" s="77"/>
      <c r="B30" s="80"/>
      <c r="C30" s="80"/>
      <c r="D30" s="80"/>
      <c r="E30" s="80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81"/>
      <c r="Q30" s="77"/>
      <c r="S30" s="46"/>
    </row>
    <row r="31" spans="1:40" x14ac:dyDescent="0.2">
      <c r="A31" s="77"/>
      <c r="B31" s="80"/>
      <c r="C31" s="80"/>
      <c r="D31" s="80"/>
      <c r="E31" s="80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81"/>
      <c r="Q31" s="77"/>
      <c r="S31" s="46"/>
    </row>
    <row r="32" spans="1:40" x14ac:dyDescent="0.2">
      <c r="A32" s="77"/>
      <c r="B32" s="80"/>
      <c r="C32" s="80"/>
      <c r="D32" s="80"/>
      <c r="E32" s="80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81"/>
      <c r="Q32" s="77"/>
      <c r="S32" s="46"/>
    </row>
    <row r="33" spans="1:29" x14ac:dyDescent="0.2">
      <c r="A33" s="77"/>
      <c r="B33" s="80"/>
      <c r="C33" s="80"/>
      <c r="D33" s="80"/>
      <c r="E33" s="80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81"/>
      <c r="Q33" s="77"/>
      <c r="S33" s="46"/>
    </row>
    <row r="34" spans="1:29" x14ac:dyDescent="0.2">
      <c r="A34" s="77"/>
      <c r="B34" s="80"/>
      <c r="C34" s="80"/>
      <c r="D34" s="80"/>
      <c r="E34" s="80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81"/>
      <c r="Q34" s="77"/>
      <c r="S34" s="46"/>
    </row>
    <row r="35" spans="1:29" ht="18.75" customHeight="1" x14ac:dyDescent="0.2">
      <c r="A35" s="77"/>
      <c r="B35" s="80"/>
      <c r="C35" s="80"/>
      <c r="D35" s="80"/>
      <c r="E35" s="80"/>
      <c r="F35" s="77"/>
      <c r="G35" s="77"/>
      <c r="H35" s="77"/>
      <c r="I35" s="77"/>
      <c r="J35" s="77"/>
      <c r="K35" s="77"/>
      <c r="L35" s="77"/>
      <c r="M35" s="77"/>
      <c r="N35" s="77"/>
      <c r="O35" s="81"/>
      <c r="P35" s="81"/>
      <c r="Q35" s="81"/>
      <c r="R35" s="2"/>
    </row>
    <row r="36" spans="1:29" ht="18.75" customHeight="1" x14ac:dyDescent="0.2">
      <c r="A36" s="77"/>
      <c r="B36" s="80"/>
      <c r="C36" s="80"/>
      <c r="D36" s="80"/>
      <c r="E36" s="80"/>
      <c r="F36" s="77"/>
      <c r="G36" s="77"/>
      <c r="H36" s="77"/>
      <c r="I36" s="77"/>
      <c r="J36" s="77"/>
      <c r="K36" s="77"/>
      <c r="L36" s="77"/>
      <c r="M36" s="77"/>
      <c r="N36" s="77"/>
      <c r="O36" s="81"/>
      <c r="P36" s="81"/>
      <c r="Q36" s="81"/>
      <c r="R36" s="2"/>
    </row>
    <row r="37" spans="1:29" ht="18.75" customHeight="1" x14ac:dyDescent="0.2">
      <c r="A37" s="77"/>
      <c r="B37" s="80"/>
      <c r="C37" s="80"/>
      <c r="D37" s="80"/>
      <c r="E37" s="80"/>
      <c r="F37" s="77"/>
      <c r="G37" s="77"/>
      <c r="H37" s="77"/>
      <c r="I37" s="77"/>
      <c r="J37" s="77"/>
      <c r="K37" s="77"/>
      <c r="L37" s="77"/>
      <c r="M37" s="77"/>
      <c r="N37" s="77"/>
      <c r="O37" s="81"/>
      <c r="P37" s="81"/>
      <c r="Q37" s="81"/>
      <c r="R37" s="2"/>
    </row>
    <row r="38" spans="1:29" ht="18.75" customHeight="1" x14ac:dyDescent="0.2">
      <c r="A38" s="77"/>
      <c r="B38" s="80"/>
      <c r="C38" s="80"/>
      <c r="D38" s="80"/>
      <c r="E38" s="80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T38" s="316"/>
      <c r="U38" s="316"/>
      <c r="V38" s="316"/>
      <c r="W38" s="316"/>
      <c r="X38" s="316"/>
    </row>
    <row r="39" spans="1:29" ht="18.75" customHeight="1" x14ac:dyDescent="0.2">
      <c r="A39" s="77"/>
      <c r="B39" s="80"/>
      <c r="C39" s="80"/>
      <c r="D39" s="80"/>
      <c r="E39" s="80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T39" s="36"/>
      <c r="U39" s="36"/>
      <c r="V39" s="36"/>
      <c r="W39" s="36"/>
      <c r="X39" s="36"/>
    </row>
    <row r="40" spans="1:29" ht="18.75" customHeight="1" x14ac:dyDescent="0.2">
      <c r="A40" s="82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T40" s="46"/>
      <c r="U40" s="46"/>
      <c r="V40" s="46"/>
    </row>
    <row r="41" spans="1:29" ht="18.75" customHeight="1" x14ac:dyDescent="0.2">
      <c r="A41" s="82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V41" s="46"/>
    </row>
    <row r="42" spans="1:29" ht="18.75" customHeight="1" x14ac:dyDescent="0.2">
      <c r="A42" s="82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T42" s="46"/>
      <c r="U42" s="46"/>
      <c r="V42" s="46"/>
      <c r="W42" s="46"/>
      <c r="X42" s="46"/>
    </row>
    <row r="43" spans="1:29" ht="18.75" customHeight="1" x14ac:dyDescent="0.2">
      <c r="A43" s="82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S43" s="52" t="s">
        <v>2</v>
      </c>
      <c r="V43" s="52"/>
      <c r="Y43" s="49" t="s">
        <v>3</v>
      </c>
    </row>
    <row r="44" spans="1:29" ht="18.75" customHeight="1" x14ac:dyDescent="0.2">
      <c r="A44" s="82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S44" s="31" t="s">
        <v>43</v>
      </c>
      <c r="T44" s="46">
        <f>+B23</f>
        <v>2265.3436772521395</v>
      </c>
      <c r="U44" s="34">
        <f>+T44/$T$47</f>
        <v>0.36633114594618155</v>
      </c>
      <c r="W44" s="46"/>
      <c r="X44" s="34"/>
      <c r="Y44" s="31" t="s">
        <v>43</v>
      </c>
      <c r="Z44" s="46">
        <f>+J23</f>
        <v>14.445812392827492</v>
      </c>
      <c r="AA44" s="34">
        <f>+Z44/Z47</f>
        <v>0.20850466970174003</v>
      </c>
    </row>
    <row r="45" spans="1:29" ht="18.75" customHeight="1" x14ac:dyDescent="0.2">
      <c r="A45" s="82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S45" s="31" t="s">
        <v>44</v>
      </c>
      <c r="T45" s="46">
        <f>+E23</f>
        <v>1047.8237305636831</v>
      </c>
      <c r="U45" s="34">
        <f>+T45/$T$47</f>
        <v>0.16944469478141497</v>
      </c>
      <c r="W45" s="46"/>
      <c r="X45" s="34"/>
      <c r="Y45" s="31" t="s">
        <v>44</v>
      </c>
      <c r="Z45" s="46"/>
      <c r="AA45" s="34"/>
    </row>
    <row r="46" spans="1:29" ht="18.75" customHeight="1" x14ac:dyDescent="0.2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S46" s="31" t="s">
        <v>45</v>
      </c>
      <c r="T46" s="46">
        <f>+F23</f>
        <v>2870.7012102921926</v>
      </c>
      <c r="U46" s="34">
        <f>+T46/$T$47</f>
        <v>0.4642241592724034</v>
      </c>
      <c r="W46" s="46"/>
      <c r="X46" s="34"/>
      <c r="Y46" s="31" t="s">
        <v>45</v>
      </c>
      <c r="Z46" s="46">
        <f>+M23</f>
        <v>54.837107809831814</v>
      </c>
      <c r="AA46" s="34">
        <f>+Z46/Z47</f>
        <v>0.79149533029825991</v>
      </c>
    </row>
    <row r="47" spans="1:29" ht="18.75" customHeight="1" x14ac:dyDescent="0.2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T47" s="46">
        <f>SUM(T44:T46)</f>
        <v>6183.8686181080157</v>
      </c>
      <c r="U47" s="34"/>
      <c r="W47" s="46"/>
      <c r="Z47" s="46">
        <f>SUM(Z44:Z46)</f>
        <v>69.282920202659312</v>
      </c>
      <c r="AA47" s="46"/>
    </row>
    <row r="48" spans="1:29" ht="18.75" customHeight="1" x14ac:dyDescent="0.2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T48" s="36" t="s">
        <v>7</v>
      </c>
      <c r="U48" s="36" t="s">
        <v>1</v>
      </c>
      <c r="V48" s="36" t="s">
        <v>5</v>
      </c>
      <c r="W48" s="36" t="s">
        <v>6</v>
      </c>
      <c r="Z48" s="36" t="s">
        <v>1</v>
      </c>
      <c r="AA48" s="36" t="s">
        <v>7</v>
      </c>
      <c r="AB48" s="36"/>
      <c r="AC48" s="36"/>
    </row>
    <row r="49" spans="1:30" ht="18.75" customHeight="1" x14ac:dyDescent="0.2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S49" s="49" t="s">
        <v>45</v>
      </c>
      <c r="T49" s="46">
        <f>+I22</f>
        <v>1729.1875487843963</v>
      </c>
      <c r="U49" s="46">
        <f>+H22</f>
        <v>624.70773150779632</v>
      </c>
      <c r="V49" s="46">
        <f>+G22</f>
        <v>405.77384899999998</v>
      </c>
      <c r="W49" s="46">
        <f>+F22</f>
        <v>111.03208100000001</v>
      </c>
      <c r="X49" s="46">
        <f>SUM(T49:W49)</f>
        <v>2870.7012102921926</v>
      </c>
      <c r="Y49" s="49" t="s">
        <v>45</v>
      </c>
      <c r="Z49" s="46">
        <f>+M22</f>
        <v>12.077547916211365</v>
      </c>
      <c r="AA49" s="46">
        <f>+N22</f>
        <v>42.759559893620448</v>
      </c>
      <c r="AB49" s="46"/>
      <c r="AC49" s="46"/>
      <c r="AD49" s="46">
        <f>SUM(Z49:AC49)</f>
        <v>54.837107809831814</v>
      </c>
    </row>
    <row r="50" spans="1:30" ht="18.75" customHeight="1" x14ac:dyDescent="0.2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T50" s="38">
        <f>+T49/$X$49</f>
        <v>0.60235720199121379</v>
      </c>
      <c r="U50" s="38">
        <f>+U49/$X$49</f>
        <v>0.21761503052566408</v>
      </c>
      <c r="V50" s="38">
        <f>+V49/$X$49</f>
        <v>0.14135008113878161</v>
      </c>
      <c r="W50" s="38">
        <f>+W49/$X$49</f>
        <v>3.8677686344340476E-2</v>
      </c>
      <c r="Z50" s="34">
        <f>+Z49/AD49</f>
        <v>0.22024407191741002</v>
      </c>
      <c r="AA50" s="34">
        <f>+AA49/AD49</f>
        <v>0.77975592808258998</v>
      </c>
    </row>
    <row r="51" spans="1:30" ht="18.75" customHeight="1" x14ac:dyDescent="0.2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</row>
    <row r="52" spans="1:30" ht="18.75" customHeight="1" x14ac:dyDescent="0.2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</row>
    <row r="53" spans="1:30" ht="18.75" customHeight="1" x14ac:dyDescent="0.2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T53" s="53"/>
      <c r="U53" s="53"/>
      <c r="V53" s="53"/>
      <c r="W53" s="53"/>
    </row>
    <row r="54" spans="1:30" ht="18.75" customHeight="1" x14ac:dyDescent="0.2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</row>
    <row r="55" spans="1:30" ht="18.75" customHeight="1" x14ac:dyDescent="0.2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</row>
    <row r="56" spans="1:30" ht="18.75" customHeight="1" x14ac:dyDescent="0.2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</row>
    <row r="57" spans="1:30" ht="18.75" customHeight="1" x14ac:dyDescent="0.2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U57" s="46"/>
      <c r="X57" s="46"/>
    </row>
    <row r="58" spans="1:30" ht="18.75" customHeight="1" x14ac:dyDescent="0.2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</row>
    <row r="59" spans="1:30" ht="18.75" customHeight="1" x14ac:dyDescent="0.2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</row>
    <row r="60" spans="1:30" ht="18.75" customHeight="1" x14ac:dyDescent="0.2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</row>
    <row r="61" spans="1:30" ht="18.75" customHeight="1" x14ac:dyDescent="0.2">
      <c r="A61" s="83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</row>
    <row r="62" spans="1:30" ht="18.75" customHeight="1" x14ac:dyDescent="0.2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</row>
    <row r="63" spans="1:30" ht="18.75" customHeight="1" x14ac:dyDescent="0.2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</row>
    <row r="64" spans="1:30" ht="18.75" customHeight="1" x14ac:dyDescent="0.2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</row>
    <row r="65" spans="1:17" ht="18.75" customHeight="1" x14ac:dyDescent="0.2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</row>
    <row r="66" spans="1:17" ht="18.75" customHeight="1" x14ac:dyDescent="0.2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</row>
    <row r="67" spans="1:17" ht="18.75" customHeight="1" x14ac:dyDescent="0.2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</row>
    <row r="68" spans="1:17" ht="18.75" customHeight="1" x14ac:dyDescent="0.2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</row>
    <row r="69" spans="1:17" ht="18.75" customHeight="1" x14ac:dyDescent="0.2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</row>
    <row r="70" spans="1:17" ht="18.75" customHeight="1" x14ac:dyDescent="0.2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</row>
    <row r="71" spans="1:17" ht="18.75" customHeight="1" x14ac:dyDescent="0.2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</row>
    <row r="72" spans="1:17" ht="18.75" customHeight="1" x14ac:dyDescent="0.2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</row>
    <row r="73" spans="1:17" ht="18.75" customHeight="1" x14ac:dyDescent="0.2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</row>
    <row r="74" spans="1:17" ht="18.75" customHeight="1" x14ac:dyDescent="0.2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</row>
    <row r="75" spans="1:17" ht="18.75" customHeight="1" x14ac:dyDescent="0.2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</row>
    <row r="76" spans="1:17" ht="18.75" customHeight="1" x14ac:dyDescent="0.2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</row>
    <row r="77" spans="1:17" ht="18.75" customHeight="1" x14ac:dyDescent="0.2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</row>
    <row r="78" spans="1:17" ht="18.75" customHeight="1" x14ac:dyDescent="0.2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</row>
    <row r="79" spans="1:17" x14ac:dyDescent="0.2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</row>
    <row r="80" spans="1:17" x14ac:dyDescent="0.2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</row>
  </sheetData>
  <mergeCells count="31">
    <mergeCell ref="O24:P24"/>
    <mergeCell ref="M7:N7"/>
    <mergeCell ref="B6:D6"/>
    <mergeCell ref="J8:K8"/>
    <mergeCell ref="J5:N5"/>
    <mergeCell ref="J6:L6"/>
    <mergeCell ref="W38:X38"/>
    <mergeCell ref="Q4:Q9"/>
    <mergeCell ref="J7:L7"/>
    <mergeCell ref="J23:L23"/>
    <mergeCell ref="M23:N23"/>
    <mergeCell ref="O23:P23"/>
    <mergeCell ref="J24:L24"/>
    <mergeCell ref="T38:V38"/>
    <mergeCell ref="O7:P7"/>
    <mergeCell ref="O5:P6"/>
    <mergeCell ref="O4:P4"/>
    <mergeCell ref="B4:N4"/>
    <mergeCell ref="B23:D23"/>
    <mergeCell ref="B7:D7"/>
    <mergeCell ref="F6:I6"/>
    <mergeCell ref="M6:N6"/>
    <mergeCell ref="A22:A24"/>
    <mergeCell ref="B5:I5"/>
    <mergeCell ref="B8:C8"/>
    <mergeCell ref="F23:I23"/>
    <mergeCell ref="M24:N24"/>
    <mergeCell ref="F7:G7"/>
    <mergeCell ref="H7:I7"/>
    <mergeCell ref="F24:I24"/>
    <mergeCell ref="B24:D24"/>
  </mergeCells>
  <phoneticPr fontId="0" type="noConversion"/>
  <pageMargins left="0.78740157480314965" right="0.78740157480314965" top="0.78740157480314965" bottom="0.11811023622047245" header="0" footer="0"/>
  <pageSetup paperSize="9" scale="47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7.1resumen</vt:lpstr>
      <vt:lpstr>7.2mensual_SISTEMA</vt:lpstr>
      <vt:lpstr>7.3mensual_TENSION</vt:lpstr>
      <vt:lpstr>7.4POR EMPRESA</vt:lpstr>
      <vt:lpstr>'7.1resumen'!Área_de_impresión</vt:lpstr>
      <vt:lpstr>'7.2mensual_SISTEMA'!Área_de_impresión</vt:lpstr>
      <vt:lpstr>'7.3mensual_TENSION'!Área_de_impresión</vt:lpstr>
      <vt:lpstr>'7.4POR EMPRESA'!Área_de_impresión</vt:lpstr>
    </vt:vector>
  </TitlesOfParts>
  <Company>MEM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LVILCHEZ</dc:creator>
  <cp:lastModifiedBy>Neyra Vilca, Anival Wenceslao</cp:lastModifiedBy>
  <cp:lastPrinted>2021-04-15T03:38:13Z</cp:lastPrinted>
  <dcterms:created xsi:type="dcterms:W3CDTF">2002-05-23T19:01:03Z</dcterms:created>
  <dcterms:modified xsi:type="dcterms:W3CDTF">2021-04-15T03:38:21Z</dcterms:modified>
</cp:coreProperties>
</file>